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15" activeTab="15"/>
  </bookViews>
  <sheets>
    <sheet name="1高速" sheetId="1" r:id="rId1"/>
    <sheet name="2投资" sheetId="2" r:id="rId2"/>
    <sheet name="3冶金" sheetId="3" r:id="rId3"/>
    <sheet name="4能源" sheetId="4" r:id="rId4"/>
    <sheet name="5交通" sheetId="5" r:id="rId5"/>
    <sheet name="6汽车" sheetId="6" r:id="rId6"/>
    <sheet name="7电子" sheetId="7" r:id="rId7"/>
    <sheet name="8船舶" sheetId="8" r:id="rId8"/>
    <sheet name="9建工" sheetId="9" r:id="rId9"/>
    <sheet name="10旅游" sheetId="10" r:id="rId10"/>
    <sheet name="11机电" sheetId="11" r:id="rId11"/>
    <sheet name="12石化" sheetId="12" r:id="rId12"/>
    <sheet name="13外贸" sheetId="13" r:id="rId13"/>
    <sheet name="14轻纺" sheetId="14" r:id="rId14"/>
    <sheet name="15招标" sheetId="15" r:id="rId15"/>
    <sheet name="16水投" sheetId="16" r:id="rId16"/>
    <sheet name="17国资" sheetId="17" r:id="rId17"/>
    <sheet name="18港航" sheetId="18" r:id="rId18"/>
    <sheet name="19经贸" sheetId="19" r:id="rId19"/>
    <sheet name="20产权" sheetId="20" r:id="rId20"/>
  </sheets>
  <definedNames>
    <definedName name="_xlnm.Print_Area" localSheetId="6">'7电子'!$A$1:$J$16</definedName>
    <definedName name="_xlnm.Print_Titles" localSheetId="9">'10旅游'!$3:$4</definedName>
    <definedName name="_xlnm.Print_Titles" localSheetId="1">'2投资'!$3:$4</definedName>
  </definedNames>
  <calcPr fullCalcOnLoad="1"/>
</workbook>
</file>

<file path=xl/comments18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五险一金单位部分</t>
        </r>
      </text>
    </comment>
    <comment ref="F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五险一金单位部分</t>
        </r>
      </text>
    </comment>
    <comment ref="F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五险一金单位部分</t>
        </r>
      </text>
    </comment>
    <comment ref="F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公积金、失业保险单位部分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A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经与投资集团沟通，2017年1-6月陈锋副总收入29.82元，月均收入4.97万元；集团经测算副总2017年度33万元，月均收入2.75万元。</t>
        </r>
      </text>
    </comment>
  </commentList>
</comments>
</file>

<file path=xl/sharedStrings.xml><?xml version="1.0" encoding="utf-8"?>
<sst xmlns="http://schemas.openxmlformats.org/spreadsheetml/2006/main" count="970" uniqueCount="584">
  <si>
    <t>是否在股东单位或其他关联方领取 薪酬
（是/否）</t>
  </si>
  <si>
    <t>姓名</t>
  </si>
  <si>
    <t>职务</t>
  </si>
  <si>
    <t>任职起止时间</t>
  </si>
  <si>
    <t>2017年度从本公司获得的税前报酬情况（单位：万元）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</si>
  <si>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</si>
  <si>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</si>
  <si>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</si>
  <si>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</si>
  <si>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</si>
  <si>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在关联方领取的税前薪酬总额
（万元）</t>
  </si>
  <si>
    <t>福建省国资委所出资企业负责人2017年薪酬和2015-2017年任期激励收入信息披露表</t>
  </si>
  <si>
    <t>单位名称：福建石油化工集团有限责任公司</t>
  </si>
  <si>
    <t>否</t>
  </si>
  <si>
    <t>否</t>
  </si>
  <si>
    <t>徐建平</t>
  </si>
  <si>
    <t>党委副书记、副董事长、总经理</t>
  </si>
  <si>
    <t>2010.12-</t>
  </si>
  <si>
    <t>周文成</t>
  </si>
  <si>
    <t>副董事长</t>
  </si>
  <si>
    <t>1998.2-</t>
  </si>
  <si>
    <t>吴宏</t>
  </si>
  <si>
    <t>党委副书记</t>
  </si>
  <si>
    <t>2011.12-</t>
  </si>
  <si>
    <t>刘强</t>
  </si>
  <si>
    <t>副总经理、总会计师</t>
  </si>
  <si>
    <t>朱玉武</t>
  </si>
  <si>
    <t>2013.6-</t>
  </si>
  <si>
    <t>柯南进</t>
  </si>
  <si>
    <t>黄仔清</t>
  </si>
  <si>
    <t>林立</t>
  </si>
  <si>
    <t>副总经理</t>
  </si>
  <si>
    <t>副总经理、工会主席</t>
  </si>
  <si>
    <t>纪委书记</t>
  </si>
  <si>
    <t>2017.9-</t>
  </si>
  <si>
    <t>2008.12-2015.7</t>
  </si>
  <si>
    <t>原党委书记、董事长</t>
  </si>
  <si>
    <t>2015.03-</t>
  </si>
  <si>
    <t>2016.03-</t>
  </si>
  <si>
    <t>2016.08-</t>
  </si>
  <si>
    <t>单位名称：福建省投资开发集团有限责任公司</t>
  </si>
  <si>
    <t xml:space="preserve">备注：上述披露薪酬中，第（3）项中不含企业年金（2017年企业年金尚未分配）。    </t>
  </si>
  <si>
    <t>福建省国资委所出资企业负责人2017年薪酬和2015-2017年任期激励收入信息披露表</t>
  </si>
  <si>
    <t>单位名称：福建省机电（控股）有限责任公司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</si>
  <si>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</si>
  <si>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</si>
  <si>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</si>
  <si>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</si>
  <si>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</si>
  <si>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</si>
  <si>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</si>
  <si>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</si>
  <si>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</si>
  <si>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</si>
  <si>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</si>
  <si>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王会锦</t>
  </si>
  <si>
    <t xml:space="preserve"> 党委书记、董事长</t>
  </si>
  <si>
    <t>2012.05-至今</t>
  </si>
  <si>
    <t>否</t>
  </si>
  <si>
    <t>董飞龙</t>
  </si>
  <si>
    <t>党委副书记、董事、总经理</t>
  </si>
  <si>
    <t>2016.05-至今</t>
  </si>
  <si>
    <t>陈伯炜</t>
  </si>
  <si>
    <t>党委委员、副总经理</t>
  </si>
  <si>
    <t>陈  斌</t>
  </si>
  <si>
    <t xml:space="preserve">黄  和 </t>
  </si>
  <si>
    <t>党委委员、董事、纪委书记</t>
  </si>
  <si>
    <t>2013.06-2018.08</t>
  </si>
  <si>
    <t>张  琪</t>
  </si>
  <si>
    <t>党委委员、总会计师</t>
  </si>
  <si>
    <t>黄  莼</t>
  </si>
  <si>
    <t>原党委副书记、董事、总经理</t>
  </si>
  <si>
    <t>2013.06-2015.04</t>
  </si>
  <si>
    <t>福建省国资委所出资企业负责人2017年薪酬和2015-2017年任期激励收入信息披露表</t>
  </si>
  <si>
    <t>单位名称：福建省汽车工业集团有限公司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</si>
  <si>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</si>
  <si>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</si>
  <si>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</si>
  <si>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</si>
  <si>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</si>
  <si>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</si>
  <si>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</si>
  <si>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</si>
  <si>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</si>
  <si>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</si>
  <si>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</si>
  <si>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黄  莼</t>
  </si>
  <si>
    <t>党组书记、董事长</t>
  </si>
  <si>
    <t>2016.10-至今</t>
  </si>
  <si>
    <t>邱志向</t>
  </si>
  <si>
    <t>党组副书记、总经理</t>
  </si>
  <si>
    <t>2017.09-至今</t>
  </si>
  <si>
    <t>李岩峰</t>
  </si>
  <si>
    <t>党组成员、副总经理</t>
  </si>
  <si>
    <t>2011.06-至今</t>
  </si>
  <si>
    <t>陈文豪</t>
  </si>
  <si>
    <t>2013.06-至今</t>
  </si>
  <si>
    <t>魏香金</t>
  </si>
  <si>
    <t>党组成员、纪检组长</t>
  </si>
  <si>
    <t>陈  锋</t>
  </si>
  <si>
    <t>2017.06-至今</t>
  </si>
  <si>
    <t>王志勇</t>
  </si>
  <si>
    <t>原党组成员、副总经理</t>
  </si>
  <si>
    <t>2001.09-2018.02</t>
  </si>
  <si>
    <t>吴宗明</t>
  </si>
  <si>
    <t>原党组成员、总会计师</t>
  </si>
  <si>
    <t>2013.07-2017.07</t>
  </si>
  <si>
    <t>廉小强</t>
  </si>
  <si>
    <t>原党组书记、董事长</t>
  </si>
  <si>
    <t>2008.12-2015.03</t>
  </si>
  <si>
    <t>2013年6月起</t>
  </si>
  <si>
    <t>2015年3月起</t>
  </si>
  <si>
    <t>2015年8月起</t>
  </si>
  <si>
    <t>2015年9月起</t>
  </si>
  <si>
    <t>2016年9月起</t>
  </si>
  <si>
    <t>2005年12月至2016年4月</t>
  </si>
  <si>
    <t>福建省国资委所出资企业负责人2017年薪酬和2015-2017年任期激励收入信息披露表</t>
  </si>
  <si>
    <t>单位名称：福建省船舶工业集团有限公司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</si>
  <si>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</si>
  <si>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</si>
  <si>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</si>
  <si>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</si>
  <si>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</si>
  <si>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</si>
  <si>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</si>
  <si>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</si>
  <si>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</si>
  <si>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</si>
  <si>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</si>
  <si>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赵金杰</t>
  </si>
  <si>
    <t>党委书记、董事长</t>
  </si>
  <si>
    <t>否</t>
  </si>
  <si>
    <t>陈晞</t>
  </si>
  <si>
    <t>党委副书记</t>
  </si>
  <si>
    <t>2017年2月起</t>
  </si>
  <si>
    <t>陈光灿</t>
  </si>
  <si>
    <t>党委委员、副总经理</t>
  </si>
  <si>
    <t>李永忠</t>
  </si>
  <si>
    <t>党委委员、总会计师</t>
  </si>
  <si>
    <t>陈幸</t>
  </si>
  <si>
    <t>党委委员、纪委书记、董事</t>
  </si>
  <si>
    <t>李振均</t>
  </si>
  <si>
    <t>谢荣兴</t>
  </si>
  <si>
    <t>党委副书记、总经理、董事</t>
  </si>
  <si>
    <t>2013年6月至2018年6月</t>
  </si>
  <si>
    <t>董飞龙</t>
  </si>
  <si>
    <t>李寿发</t>
  </si>
  <si>
    <t>党委委员、纪委书记</t>
  </si>
  <si>
    <t>2013年6月至2015年9月</t>
  </si>
  <si>
    <t>福建省国资委所出资企业负责人2017年薪酬和2015-2017年任期激励收入信息披露表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</si>
  <si>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</si>
  <si>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</si>
  <si>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</si>
  <si>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</si>
  <si>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</si>
  <si>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</si>
  <si>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</si>
  <si>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</si>
  <si>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</si>
  <si>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</si>
  <si>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</si>
  <si>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严正</t>
  </si>
  <si>
    <t>党委书记、董事长（法定代表人）</t>
  </si>
  <si>
    <t>2016.12-</t>
  </si>
  <si>
    <t>否</t>
  </si>
  <si>
    <t>彭锦光</t>
  </si>
  <si>
    <t>党委副书记、副董事长、总经理</t>
  </si>
  <si>
    <t>2012.05-2018.03</t>
  </si>
  <si>
    <t>陈国发</t>
  </si>
  <si>
    <t>党委副书记、董事、纪委书记</t>
  </si>
  <si>
    <t>2013.06-2017.05</t>
  </si>
  <si>
    <t>党委副书记、董事</t>
  </si>
  <si>
    <t>2017.05-</t>
  </si>
  <si>
    <t>王比</t>
  </si>
  <si>
    <t>党委委员、副总经理</t>
  </si>
  <si>
    <t>2008.12-2018.06</t>
  </si>
  <si>
    <t>李松</t>
  </si>
  <si>
    <t>2008.12-2018.01</t>
  </si>
  <si>
    <t>王非</t>
  </si>
  <si>
    <t>2014.01-</t>
  </si>
  <si>
    <t>林崇</t>
  </si>
  <si>
    <t>蔡琳</t>
  </si>
  <si>
    <t>刘珠雄</t>
  </si>
  <si>
    <t>陈志斌</t>
  </si>
  <si>
    <t>党委委员、纪委书记</t>
  </si>
  <si>
    <t>2017.05-2018.09</t>
  </si>
  <si>
    <t>陈杰</t>
  </si>
  <si>
    <t>党委委员、总会计师</t>
  </si>
  <si>
    <t>2017.09-</t>
  </si>
  <si>
    <t>翁若同</t>
  </si>
  <si>
    <t>省人大财经委委员</t>
  </si>
  <si>
    <t>2018.02退休</t>
  </si>
  <si>
    <t>李春</t>
  </si>
  <si>
    <t>2013.06-2016.07</t>
  </si>
  <si>
    <t>陈武</t>
  </si>
  <si>
    <t>董事长、党委书记</t>
  </si>
  <si>
    <t>林文斌</t>
  </si>
  <si>
    <t>总经理、党委副书记</t>
  </si>
  <si>
    <t>丁宗庭</t>
  </si>
  <si>
    <t>副总经理</t>
  </si>
  <si>
    <t>赵斌</t>
  </si>
  <si>
    <t>纪委书记</t>
  </si>
  <si>
    <t>程立平</t>
  </si>
  <si>
    <t>张亲议</t>
  </si>
  <si>
    <t>周辉芳</t>
  </si>
  <si>
    <t>总会计师</t>
  </si>
  <si>
    <t>福建省国资委所出资企业负责人2017年薪酬和2015-2017年任期激励收入信息披露表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</si>
  <si>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</si>
  <si>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</si>
  <si>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</si>
  <si>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</si>
  <si>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</si>
  <si>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</si>
  <si>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</si>
  <si>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</si>
  <si>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</si>
  <si>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</si>
  <si>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</si>
  <si>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2014.9-</t>
  </si>
  <si>
    <t>否</t>
  </si>
  <si>
    <t>2017.1-2017.12</t>
  </si>
  <si>
    <t>2016.9-</t>
  </si>
  <si>
    <t>2017.5-</t>
  </si>
  <si>
    <t>单位名称：福建省招标采购集团有限公司</t>
  </si>
  <si>
    <t>林金本</t>
  </si>
  <si>
    <t>2012年6月至今</t>
  </si>
  <si>
    <t>郑震</t>
  </si>
  <si>
    <t>总经理、副董事长、党委副书记</t>
  </si>
  <si>
    <t>2013年6月至2018年2月</t>
  </si>
  <si>
    <t>张靖</t>
  </si>
  <si>
    <t>2017年1月至今</t>
  </si>
  <si>
    <t>周必信</t>
  </si>
  <si>
    <t>2011年12月至今</t>
  </si>
  <si>
    <t>卢范经</t>
  </si>
  <si>
    <t>林群</t>
  </si>
  <si>
    <t>2013年6月至今</t>
  </si>
  <si>
    <t>李寿发</t>
  </si>
  <si>
    <t>2015年10月至今</t>
  </si>
  <si>
    <t>吴维加</t>
  </si>
  <si>
    <t>2014年8月至今</t>
  </si>
  <si>
    <t>黄友星</t>
  </si>
  <si>
    <t>2015年3月至今</t>
  </si>
  <si>
    <t>陈晞</t>
  </si>
  <si>
    <t>2014年1月至2017年1月</t>
  </si>
  <si>
    <t>单位名称：福建省能源集团有限责任公司</t>
  </si>
  <si>
    <t>2015.11至今</t>
  </si>
  <si>
    <t>2015.11-2016.09</t>
  </si>
  <si>
    <t>游克安</t>
  </si>
  <si>
    <t>党委委员、副总经理</t>
  </si>
  <si>
    <t>2015.11-2017.09</t>
  </si>
  <si>
    <t>丁炳华</t>
  </si>
  <si>
    <t>陈占隆</t>
  </si>
  <si>
    <t>党委委员、纪委书记、董事</t>
  </si>
  <si>
    <t>余运庄</t>
  </si>
  <si>
    <t>党委委员、总会计师</t>
  </si>
  <si>
    <t>刘学忠</t>
  </si>
  <si>
    <t>洪平</t>
  </si>
  <si>
    <t>2015.11-2016.03</t>
  </si>
  <si>
    <t>汪小武</t>
  </si>
  <si>
    <t>华闽实业集团董事</t>
  </si>
  <si>
    <t>单位名称：福建省港航建设发展有限公司</t>
  </si>
  <si>
    <t>2017年基本年薪和绩效年薪（1）</t>
  </si>
  <si>
    <t xml:space="preserve">2015-2016年任期激励收入
（2）
</t>
  </si>
  <si>
    <t>徐钢</t>
  </si>
  <si>
    <t>董事长、总经理</t>
  </si>
  <si>
    <t>2014.11-至今</t>
  </si>
  <si>
    <t>黄文良</t>
  </si>
  <si>
    <t>林家福</t>
  </si>
  <si>
    <t>总支副书记</t>
  </si>
  <si>
    <t>刘祝胜</t>
  </si>
  <si>
    <t>杨华</t>
  </si>
  <si>
    <t>2014.11-2017.10</t>
  </si>
  <si>
    <t>陈军华</t>
  </si>
  <si>
    <t>总经理</t>
  </si>
  <si>
    <t>赖建国</t>
  </si>
  <si>
    <t>许文章</t>
  </si>
  <si>
    <t>宋福鋆</t>
  </si>
  <si>
    <t>张  忠</t>
  </si>
  <si>
    <t>董事长</t>
  </si>
  <si>
    <t>蔡浩革</t>
  </si>
  <si>
    <t>福建省国资委所出资企业负责人2017年薪酬和2015-2017年任期激励收入信息披露表</t>
  </si>
  <si>
    <t>单位名称：中国（福建）对外贸易中心集团有限责任公司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</si>
  <si>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</si>
  <si>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</si>
  <si>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</si>
  <si>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</si>
  <si>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</si>
  <si>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</si>
  <si>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</si>
  <si>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</si>
  <si>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</si>
  <si>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</si>
  <si>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</si>
  <si>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2008.12-2017.12</t>
  </si>
  <si>
    <t>否</t>
  </si>
  <si>
    <t>2011.12-2017.12</t>
  </si>
  <si>
    <t>游向阳</t>
  </si>
  <si>
    <t>党委副书记</t>
  </si>
  <si>
    <t>2015.04-2017.12</t>
  </si>
  <si>
    <t>2013.06-2017.12</t>
  </si>
  <si>
    <t>2014.01-2017.12</t>
  </si>
  <si>
    <t>吴祥明</t>
  </si>
  <si>
    <t>纪委书记</t>
  </si>
  <si>
    <t>2015.03-2017.12</t>
  </si>
  <si>
    <t>方炬洋</t>
  </si>
  <si>
    <t>副总经理</t>
  </si>
  <si>
    <t>2017.01-2017.12</t>
  </si>
  <si>
    <t>2008.12-2017.06</t>
  </si>
  <si>
    <t>2011.12-2017.09</t>
  </si>
  <si>
    <t>黄荣文</t>
  </si>
  <si>
    <t>2008.12-2015.08</t>
  </si>
  <si>
    <t>福建省国资委所出资企业负责人2017年薪酬和2015-2017年任期激励收入信息披露表</t>
  </si>
  <si>
    <t>单位名称：福建省旅游发展集团有限公司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</si>
  <si>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</si>
  <si>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</si>
  <si>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</si>
  <si>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</si>
  <si>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</si>
  <si>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</si>
  <si>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</si>
  <si>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</si>
  <si>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</si>
  <si>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</si>
  <si>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</si>
  <si>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陈扬标</t>
  </si>
  <si>
    <t>党委书记、董事长、法定代表人</t>
  </si>
  <si>
    <t>否</t>
  </si>
  <si>
    <t>刘洪建</t>
  </si>
  <si>
    <t>原党委委员、副总经理</t>
  </si>
  <si>
    <t>原党委副书记、总经理</t>
  </si>
  <si>
    <t>2016.09-2018.07</t>
  </si>
  <si>
    <t>党委副书记</t>
  </si>
  <si>
    <t>2017.09至今</t>
  </si>
  <si>
    <t>林女超</t>
  </si>
  <si>
    <t>2015.11-2017.11</t>
  </si>
  <si>
    <t>陈瑞曾</t>
  </si>
  <si>
    <t>原中旅集团董事长</t>
  </si>
  <si>
    <t>2015.10退休</t>
  </si>
  <si>
    <t>杨东成</t>
  </si>
  <si>
    <t>原华闽集团董事长</t>
  </si>
  <si>
    <t>2015.01退休</t>
  </si>
  <si>
    <t>肖小东</t>
  </si>
  <si>
    <t>原华闽集团副总经理</t>
  </si>
  <si>
    <t>2015.12退休</t>
  </si>
  <si>
    <t>备注：根据闽国资考评【2018】63号文，丁炳华副总经理2017年度驻港补贴为每月13500元，2017年共计16.2万，在其他货币性收入中体现。</t>
  </si>
  <si>
    <t>黄祥谈</t>
  </si>
  <si>
    <t>涂慕溪</t>
  </si>
  <si>
    <t>陈岳峰</t>
  </si>
  <si>
    <t>吴毅荣</t>
  </si>
  <si>
    <t>张明</t>
  </si>
  <si>
    <t>潘向阳</t>
  </si>
  <si>
    <t>黄晞</t>
  </si>
  <si>
    <t>王敏</t>
  </si>
  <si>
    <t>邱淮</t>
  </si>
  <si>
    <t>蒋建新</t>
  </si>
  <si>
    <t>沈觉新</t>
  </si>
  <si>
    <t>福建省国资委所出资企业负责人2017年薪酬和2015-2017年任期激励收入信息披露表</t>
  </si>
  <si>
    <t>单位名称：福建省高速公路集团有限公司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</si>
  <si>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</si>
  <si>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</si>
  <si>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</si>
  <si>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</si>
  <si>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</si>
  <si>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</si>
  <si>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</si>
  <si>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</si>
  <si>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</si>
  <si>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其他货币性收入（全国文明单位奖励）
（4）</t>
  </si>
  <si>
    <t>合计
（5）=（1）+（2）+（3）+（4）</t>
  </si>
  <si>
    <t>原董事长</t>
  </si>
  <si>
    <t>2012.07-2016.03</t>
  </si>
  <si>
    <t>否</t>
  </si>
  <si>
    <t>董事长</t>
  </si>
  <si>
    <t>2016.09至今</t>
  </si>
  <si>
    <t>总经理</t>
  </si>
  <si>
    <t>2017.01至今</t>
  </si>
  <si>
    <t>党委副书记、董事</t>
  </si>
  <si>
    <t>2013.06至今</t>
  </si>
  <si>
    <t>副总经理</t>
  </si>
  <si>
    <t>2011.12至今</t>
  </si>
  <si>
    <t>总会计师</t>
  </si>
  <si>
    <t>2015.03至今</t>
  </si>
  <si>
    <t>2017.05至今</t>
  </si>
  <si>
    <t>纪委书记</t>
  </si>
  <si>
    <t xml:space="preserve">备注：陈岳峰、吴毅荣、张明、邱淮、沈觉新2017年度暂未办理养老保险。    </t>
  </si>
  <si>
    <t>福建省国资委所出资企业负责人2017年薪酬和2015-2017年任期激励收入信息披露表</t>
  </si>
  <si>
    <t>单位名称：福建建工集团有限责任公司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</si>
  <si>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</si>
  <si>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</si>
  <si>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</si>
  <si>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</si>
  <si>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</si>
  <si>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</si>
  <si>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</si>
  <si>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</si>
  <si>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</si>
  <si>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</si>
  <si>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</si>
  <si>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林秋美</t>
  </si>
  <si>
    <t>党委书记、
董事长</t>
  </si>
  <si>
    <t>201701-201712</t>
  </si>
  <si>
    <t>否</t>
  </si>
  <si>
    <t>林增忠</t>
  </si>
  <si>
    <t>党组副书记、
总经理</t>
  </si>
  <si>
    <t>201710-201712</t>
  </si>
  <si>
    <t>徐凯</t>
  </si>
  <si>
    <t>党组副书记、
董事、纪检组长</t>
  </si>
  <si>
    <t>丘亮新</t>
  </si>
  <si>
    <t>党组成员、
副总经理</t>
  </si>
  <si>
    <t>刘晓群</t>
  </si>
  <si>
    <t>阮锦发</t>
  </si>
  <si>
    <t>党组成员、
总工程师</t>
  </si>
  <si>
    <t>张琪</t>
  </si>
  <si>
    <t>党组成员、
总会计师</t>
  </si>
  <si>
    <t>黄国煌</t>
  </si>
  <si>
    <t>黄建民</t>
  </si>
  <si>
    <t>原党委书记、
董事长</t>
  </si>
  <si>
    <t>200901-201610</t>
  </si>
  <si>
    <t>单位名称：福建省交通运输集团有限责任公司</t>
  </si>
  <si>
    <t>李兴湖</t>
  </si>
  <si>
    <t>党委书记、董事长</t>
  </si>
  <si>
    <t>2014.7-至今</t>
  </si>
  <si>
    <t>陈可香</t>
  </si>
  <si>
    <t>2015.5-至今</t>
  </si>
  <si>
    <t>陈乐</t>
  </si>
  <si>
    <t>苏志忠</t>
  </si>
  <si>
    <t>董事、纪委书记</t>
  </si>
  <si>
    <t>2015.3-至今</t>
  </si>
  <si>
    <t>黄循铀</t>
  </si>
  <si>
    <t>2012.09-至今</t>
  </si>
  <si>
    <t>肖祖建</t>
  </si>
  <si>
    <t>陈乐章</t>
  </si>
  <si>
    <t>杨锦昌</t>
  </si>
  <si>
    <t>2015.05-至今</t>
  </si>
  <si>
    <t>吴厚生</t>
  </si>
  <si>
    <t>2017.05-至今</t>
  </si>
  <si>
    <t>刘小健</t>
  </si>
  <si>
    <t>原人大常委（退休）</t>
  </si>
  <si>
    <t>肖寿斌</t>
  </si>
  <si>
    <t>党委书记、董事长总经理</t>
  </si>
  <si>
    <t>2014.10－2017.6</t>
  </si>
  <si>
    <t>无</t>
  </si>
  <si>
    <t>赵剑华</t>
  </si>
  <si>
    <t>党委副书记、    副总经理</t>
  </si>
  <si>
    <t>张新元</t>
  </si>
  <si>
    <t>2014.10－2016.9（退休）</t>
  </si>
  <si>
    <t>熊梦龙</t>
  </si>
  <si>
    <t>党委委员、      纪委书记</t>
  </si>
  <si>
    <t>-</t>
  </si>
  <si>
    <t>-</t>
  </si>
  <si>
    <t>-</t>
  </si>
  <si>
    <t>单位名称：福建厦门经贸集团有限公司</t>
  </si>
  <si>
    <t>单位名称：福建省国有资产管理有限公司</t>
  </si>
  <si>
    <t>林升</t>
  </si>
  <si>
    <t>党委书记
董事长</t>
  </si>
  <si>
    <t>2014.01.22-</t>
  </si>
  <si>
    <t>陈小林</t>
  </si>
  <si>
    <t>2016.7.18-2017.8.17</t>
  </si>
  <si>
    <t>陈锦生</t>
  </si>
  <si>
    <t>党委副书记
董事</t>
  </si>
  <si>
    <t>2017.02.28-</t>
  </si>
  <si>
    <t>龚兴秋</t>
  </si>
  <si>
    <t>党委委员
副总经理</t>
  </si>
  <si>
    <t>郑雳</t>
  </si>
  <si>
    <t>2014.04.22-</t>
  </si>
  <si>
    <t>连新华</t>
  </si>
  <si>
    <t>党委委员
纪委书记</t>
  </si>
  <si>
    <t>2015.12.30-</t>
  </si>
  <si>
    <t>林礼谊</t>
  </si>
  <si>
    <t>党委委员
总会计师</t>
  </si>
  <si>
    <t>2016.8.12-</t>
  </si>
  <si>
    <t xml:space="preserve">备注：林升董事长在福建省电子信息集团领取薪酬。    </t>
  </si>
  <si>
    <t>陈军伟</t>
  </si>
  <si>
    <t>林作鉴</t>
  </si>
  <si>
    <t>总经理</t>
  </si>
  <si>
    <t>赖兆奕</t>
  </si>
  <si>
    <t>陈建业</t>
  </si>
  <si>
    <t>许继松</t>
  </si>
  <si>
    <t>范建敏</t>
  </si>
  <si>
    <t>福建省国资委所出资企业负责人2017年薪酬和2015-2017年任期激励收入信息披露表</t>
  </si>
  <si>
    <t>单位名称：福建省冶金（控股）有限责任公司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</si>
  <si>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</si>
  <si>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</si>
  <si>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</si>
  <si>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</si>
  <si>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</si>
  <si>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</si>
  <si>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</si>
  <si>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</si>
  <si>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</si>
  <si>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</si>
  <si>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</si>
  <si>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党组书记、董事长</t>
  </si>
  <si>
    <t>2010.07-2018.02</t>
  </si>
  <si>
    <t>否</t>
  </si>
  <si>
    <t>总经理</t>
  </si>
  <si>
    <t>2011.12-2018.02</t>
  </si>
  <si>
    <t>张  玲</t>
  </si>
  <si>
    <t>党组副书记</t>
  </si>
  <si>
    <t>2013.07-2018.02</t>
  </si>
  <si>
    <t>副总经理</t>
  </si>
  <si>
    <t>2008.12-至今</t>
  </si>
  <si>
    <t>2014.01-2016.06</t>
  </si>
  <si>
    <t>2014.08-至今</t>
  </si>
  <si>
    <t>侯孝亮</t>
  </si>
  <si>
    <t>2016.05-至今</t>
  </si>
  <si>
    <t>纪检组长</t>
  </si>
  <si>
    <t>2017.05-2018.10</t>
  </si>
  <si>
    <t>周  闽</t>
  </si>
  <si>
    <t>2017.05-至今</t>
  </si>
  <si>
    <t>吴冰文</t>
  </si>
  <si>
    <t>黄文定</t>
  </si>
  <si>
    <t>陈国樑</t>
  </si>
  <si>
    <t>2011.05至今</t>
  </si>
  <si>
    <t>郑书雄</t>
  </si>
  <si>
    <t>2013.06至今</t>
  </si>
  <si>
    <t>潘士颖</t>
  </si>
  <si>
    <t>林兵霞</t>
  </si>
  <si>
    <t>黄金镖</t>
  </si>
  <si>
    <t>2014.08至今</t>
  </si>
  <si>
    <t>福建省国资委所出资企业负责人2017年薪酬和2015-2017年任期激励收入信息披露表</t>
  </si>
  <si>
    <t>单位名称：福建省轻纺（控股）有限责任公司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</si>
  <si>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</si>
  <si>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</si>
  <si>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</si>
  <si>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</si>
  <si>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 薪酬
（是/否）</t>
  </si>
  <si>
    <t>在关联方领取的税前薪酬总额
（万元）</t>
  </si>
  <si>
    <t>2017年基本年薪和绩效年薪
（1）</t>
  </si>
  <si>
    <t>2015-2017年任期激励收入
（2）</t>
  </si>
  <si>
    <t>社会保险、企业年金、补充医疗保险及住房公积金的单位缴存部分
（3）</t>
  </si>
  <si>
    <t>其他货币性收入（注明具体项目并分列）
（4）</t>
  </si>
  <si>
    <t>合计
（5）=（1）+（2）+（3）+（4）</t>
  </si>
  <si>
    <t>原政协委员</t>
  </si>
  <si>
    <t>2016.05-2018.01</t>
  </si>
  <si>
    <t>否</t>
  </si>
  <si>
    <t>党组书记/董事、总经理/法人代表</t>
  </si>
  <si>
    <t>2018.09至今/2014.08至今/2016.10至今</t>
  </si>
  <si>
    <t>党组成员、     副总经理</t>
  </si>
  <si>
    <t>党组成员、      副总经理</t>
  </si>
  <si>
    <t>党组成员、     董事、         纪检组长</t>
  </si>
  <si>
    <t>党组成员、      总会计师</t>
  </si>
  <si>
    <t>单位名称：福建省电子信息（集团）有限责任公司</t>
  </si>
  <si>
    <t>刘捷明</t>
  </si>
  <si>
    <t>原董事长</t>
  </si>
  <si>
    <t>2000年6月至2015年1月</t>
  </si>
  <si>
    <t>邵玉龙</t>
  </si>
  <si>
    <t>2015年1月至2018年1月</t>
  </si>
  <si>
    <t>钟  军</t>
  </si>
  <si>
    <t>陈施清</t>
  </si>
  <si>
    <t>林  升</t>
  </si>
  <si>
    <t>黄典昌</t>
  </si>
  <si>
    <t>黄  舒</t>
  </si>
  <si>
    <t>2012年9月至今</t>
  </si>
  <si>
    <t>黄旭晖</t>
  </si>
  <si>
    <t>卢文胜</t>
  </si>
  <si>
    <t>卞志航</t>
  </si>
  <si>
    <t>2017年5月至今</t>
  </si>
  <si>
    <t>高  峰</t>
  </si>
  <si>
    <t>原党委副书记</t>
  </si>
  <si>
    <t>2000年10月至2017年1月</t>
  </si>
  <si>
    <t>2013.06-2017.09</t>
  </si>
  <si>
    <t>单位名称：福建省产权交易中心</t>
  </si>
  <si>
    <t>张亚明</t>
  </si>
  <si>
    <t>2010.10-至今</t>
  </si>
  <si>
    <t>黄莉</t>
  </si>
  <si>
    <t>2008.06-至今</t>
  </si>
  <si>
    <t>陈峰</t>
  </si>
  <si>
    <t>2014.01-至今</t>
  </si>
  <si>
    <t>程峻斌</t>
  </si>
  <si>
    <t>2016.08-至今</t>
  </si>
  <si>
    <t>夏让欣</t>
  </si>
  <si>
    <t>2014.9至今</t>
  </si>
  <si>
    <t>曾金水</t>
  </si>
  <si>
    <t>潘振铭</t>
  </si>
  <si>
    <t>党委副书记、纪委书记</t>
  </si>
  <si>
    <t>2014.10至今</t>
  </si>
  <si>
    <t>陈兴俊</t>
  </si>
  <si>
    <t>吴丹婴</t>
  </si>
  <si>
    <t>党委委员、副总经理、总会计师</t>
  </si>
  <si>
    <t>朱金良</t>
  </si>
  <si>
    <t>高锦芳</t>
  </si>
  <si>
    <t>郑文勇</t>
  </si>
  <si>
    <t>单位名称：福建省水利投资开发集团有限公司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</si>
</sst>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_ "/>
    <numFmt numFmtId="182" formatCode="0.00_ "/>
    <numFmt numFmtId="183" formatCode="#,##0_);[Red]\(#,##0\)"/>
    <numFmt numFmtId="184" formatCode="0.00000_ "/>
    <numFmt numFmtId="185" formatCode="0.00_);[Red]\(0.00\)"/>
    <numFmt numFmtId="186" formatCode="0.00_);\(0.00\)"/>
    <numFmt numFmtId="187" formatCode="0.0000_);\(0.0000\)"/>
    <numFmt numFmtId="188" formatCode="0_);[Red]\(0\)"/>
    <numFmt numFmtId="189" formatCode="0.0000_);[Red]\(0.0000\)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</numFmts>
  <fonts count="70">
    <font>
      <sz val="12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sz val="20"/>
      <name val="方正小标宋简体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1"/>
      <name val="仿宋"/>
      <family val="3"/>
    </font>
    <font>
      <sz val="13"/>
      <name val="仿宋"/>
      <family val="3"/>
    </font>
    <font>
      <b/>
      <sz val="18"/>
      <name val="方正小标宋简体"/>
      <family val="4"/>
    </font>
    <font>
      <sz val="12"/>
      <name val="仿宋"/>
      <family val="3"/>
    </font>
    <font>
      <sz val="14"/>
      <name val="方正小标宋简体"/>
      <family val="4"/>
    </font>
    <font>
      <sz val="14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12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5" fillId="21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10" fillId="15" borderId="0" applyNumberFormat="0" applyBorder="0" applyAlignment="0" applyProtection="0"/>
    <xf numFmtId="0" fontId="12" fillId="14" borderId="8" applyNumberFormat="0" applyAlignment="0" applyProtection="0"/>
    <xf numFmtId="0" fontId="11" fillId="7" borderId="5" applyNumberFormat="0" applyAlignment="0" applyProtection="0"/>
    <xf numFmtId="0" fontId="3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9" applyNumberFormat="0" applyFon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30" fillId="0" borderId="10" xfId="82" applyNumberFormat="1" applyFont="1" applyBorder="1" applyAlignment="1">
      <alignment horizontal="center" vertical="center"/>
      <protection/>
    </xf>
    <xf numFmtId="180" fontId="30" fillId="0" borderId="10" xfId="82" applyNumberFormat="1" applyFont="1" applyBorder="1" applyAlignment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180" fontId="30" fillId="0" borderId="11" xfId="82" applyNumberFormat="1" applyFont="1" applyBorder="1" applyAlignment="1">
      <alignment horizontal="center" vertical="center"/>
      <protection/>
    </xf>
    <xf numFmtId="180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8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6" fontId="36" fillId="0" borderId="10" xfId="0" applyNumberFormat="1" applyFont="1" applyFill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88" fontId="43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30" fillId="0" borderId="11" xfId="82" applyNumberFormat="1" applyFont="1" applyBorder="1" applyAlignment="1">
      <alignment horizontal="center" vertical="center"/>
      <protection/>
    </xf>
    <xf numFmtId="180" fontId="30" fillId="0" borderId="12" xfId="82" applyNumberFormat="1" applyFont="1" applyBorder="1" applyAlignment="1">
      <alignment horizontal="center" vertical="center"/>
      <protection/>
    </xf>
    <xf numFmtId="181" fontId="2" fillId="0" borderId="11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81" applyFont="1" applyBorder="1" applyAlignment="1">
      <alignment horizontal="center" vertical="center"/>
      <protection/>
    </xf>
    <xf numFmtId="0" fontId="31" fillId="0" borderId="10" xfId="85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180" fontId="31" fillId="0" borderId="10" xfId="0" applyNumberFormat="1" applyFont="1" applyBorder="1" applyAlignment="1">
      <alignment horizontal="center" vertical="center" wrapText="1"/>
    </xf>
    <xf numFmtId="180" fontId="31" fillId="0" borderId="10" xfId="81" applyNumberFormat="1" applyFont="1" applyBorder="1" applyAlignment="1">
      <alignment horizontal="center" vertical="center"/>
      <protection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10.旅游" xfId="57"/>
    <cellStyle name="差" xfId="58"/>
    <cellStyle name="差_10.旅游" xfId="59"/>
    <cellStyle name="差_11.机电" xfId="60"/>
    <cellStyle name="差_13.外贸" xfId="61"/>
    <cellStyle name="差_14.轻纺" xfId="62"/>
    <cellStyle name="差_16.水投" xfId="63"/>
    <cellStyle name="差_17国资" xfId="64"/>
    <cellStyle name="差_18.港航" xfId="65"/>
    <cellStyle name="差_19经贸" xfId="66"/>
    <cellStyle name="差_2.投资" xfId="67"/>
    <cellStyle name="差_20.产权" xfId="68"/>
    <cellStyle name="差_2016负责人薪酬披露通知附件（福建石化集团）" xfId="69"/>
    <cellStyle name="差_2017薪酬披露通知附件1（投资集团20181228）" xfId="70"/>
    <cellStyle name="差_3.冶金" xfId="71"/>
    <cellStyle name="差_6.汽车" xfId="72"/>
    <cellStyle name="差_7.电子" xfId="73"/>
    <cellStyle name="差_8.船舶" xfId="74"/>
    <cellStyle name="差_船舶" xfId="75"/>
    <cellStyle name="差_轻纺" xfId="76"/>
    <cellStyle name="常规 2" xfId="77"/>
    <cellStyle name="常规 2 2" xfId="78"/>
    <cellStyle name="常规 2 2 2" xfId="79"/>
    <cellStyle name="常规 2 2_14.轻纺" xfId="80"/>
    <cellStyle name="常规 2_14.轻纺" xfId="81"/>
    <cellStyle name="常规 3" xfId="82"/>
    <cellStyle name="常规 3 2" xfId="83"/>
    <cellStyle name="常规 3 3" xfId="84"/>
    <cellStyle name="常规 3_14.轻纺" xfId="85"/>
    <cellStyle name="常规 4" xfId="86"/>
    <cellStyle name="常规 4 2" xfId="87"/>
    <cellStyle name="常规 4_14.轻纺" xfId="88"/>
    <cellStyle name="常规 5" xfId="89"/>
    <cellStyle name="常规 5 2" xfId="90"/>
    <cellStyle name="常规 6" xfId="91"/>
    <cellStyle name="常规 7" xfId="92"/>
    <cellStyle name="Hyperlink" xfId="93"/>
    <cellStyle name="好" xfId="94"/>
    <cellStyle name="好_10.旅游" xfId="95"/>
    <cellStyle name="好_11.机电" xfId="96"/>
    <cellStyle name="好_13.外贸" xfId="97"/>
    <cellStyle name="好_14.轻纺" xfId="98"/>
    <cellStyle name="好_16.水投" xfId="99"/>
    <cellStyle name="好_17国资" xfId="100"/>
    <cellStyle name="好_18.港航" xfId="101"/>
    <cellStyle name="好_19经贸" xfId="102"/>
    <cellStyle name="好_2.投资" xfId="103"/>
    <cellStyle name="好_20.产权" xfId="104"/>
    <cellStyle name="好_2016负责人薪酬披露通知附件（福建石化集团）" xfId="105"/>
    <cellStyle name="好_2017薪酬披露通知附件1（投资集团20181228）" xfId="106"/>
    <cellStyle name="好_3.冶金" xfId="107"/>
    <cellStyle name="好_6.汽车" xfId="108"/>
    <cellStyle name="好_7.电子" xfId="109"/>
    <cellStyle name="好_8.船舶" xfId="110"/>
    <cellStyle name="好_船舶" xfId="111"/>
    <cellStyle name="好_轻纺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M10" sqref="M1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34.5" customHeight="1">
      <c r="A1" s="66" t="s">
        <v>356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5.25" customHeight="1">
      <c r="A2" s="67" t="s">
        <v>357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358</v>
      </c>
      <c r="B3" s="61" t="s">
        <v>359</v>
      </c>
      <c r="C3" s="61" t="s">
        <v>360</v>
      </c>
      <c r="D3" s="63" t="s">
        <v>361</v>
      </c>
      <c r="E3" s="64"/>
      <c r="F3" s="64"/>
      <c r="G3" s="64"/>
      <c r="H3" s="65"/>
      <c r="I3" s="61" t="s">
        <v>362</v>
      </c>
      <c r="J3" s="61" t="s">
        <v>363</v>
      </c>
    </row>
    <row r="4" spans="1:10" ht="141.75" customHeight="1">
      <c r="A4" s="62"/>
      <c r="B4" s="62"/>
      <c r="C4" s="62"/>
      <c r="D4" s="2" t="s">
        <v>364</v>
      </c>
      <c r="E4" s="2" t="s">
        <v>365</v>
      </c>
      <c r="F4" s="2" t="s">
        <v>366</v>
      </c>
      <c r="G4" s="2" t="s">
        <v>367</v>
      </c>
      <c r="H4" s="2" t="s">
        <v>368</v>
      </c>
      <c r="I4" s="62"/>
      <c r="J4" s="62"/>
    </row>
    <row r="5" spans="1:10" ht="30" customHeight="1">
      <c r="A5" s="2" t="s">
        <v>345</v>
      </c>
      <c r="B5" s="49" t="s">
        <v>369</v>
      </c>
      <c r="C5" s="2" t="s">
        <v>370</v>
      </c>
      <c r="D5" s="2">
        <v>0</v>
      </c>
      <c r="E5" s="2">
        <v>12.7682</v>
      </c>
      <c r="F5" s="2">
        <v>0</v>
      </c>
      <c r="G5" s="2">
        <v>0</v>
      </c>
      <c r="H5" s="2">
        <f aca="true" t="shared" si="0" ref="H5:H15">D5+E5+F5+G5</f>
        <v>12.7682</v>
      </c>
      <c r="I5" s="2" t="s">
        <v>371</v>
      </c>
      <c r="J5" s="2">
        <v>0</v>
      </c>
    </row>
    <row r="6" spans="1:10" ht="30" customHeight="1">
      <c r="A6" s="2" t="s">
        <v>346</v>
      </c>
      <c r="B6" s="49" t="s">
        <v>372</v>
      </c>
      <c r="C6" s="2" t="s">
        <v>373</v>
      </c>
      <c r="D6" s="2">
        <v>67.2227</v>
      </c>
      <c r="E6" s="2">
        <v>33.5485</v>
      </c>
      <c r="F6" s="2">
        <v>8.5027</v>
      </c>
      <c r="G6" s="2">
        <v>1.6066</v>
      </c>
      <c r="H6" s="2">
        <f t="shared" si="0"/>
        <v>110.8805</v>
      </c>
      <c r="I6" s="2" t="s">
        <v>371</v>
      </c>
      <c r="J6" s="2">
        <v>0</v>
      </c>
    </row>
    <row r="7" spans="1:10" ht="30" customHeight="1">
      <c r="A7" s="2" t="s">
        <v>347</v>
      </c>
      <c r="B7" s="49" t="s">
        <v>374</v>
      </c>
      <c r="C7" s="2" t="s">
        <v>375</v>
      </c>
      <c r="D7" s="2">
        <v>61.6208</v>
      </c>
      <c r="E7" s="2">
        <v>12.2009</v>
      </c>
      <c r="F7" s="2">
        <v>4.9674</v>
      </c>
      <c r="G7" s="2">
        <v>1.6066</v>
      </c>
      <c r="H7" s="2">
        <f t="shared" si="0"/>
        <v>80.3957</v>
      </c>
      <c r="I7" s="2" t="s">
        <v>371</v>
      </c>
      <c r="J7" s="2">
        <v>0</v>
      </c>
    </row>
    <row r="8" spans="1:10" ht="30" customHeight="1">
      <c r="A8" s="2" t="s">
        <v>348</v>
      </c>
      <c r="B8" s="49" t="s">
        <v>376</v>
      </c>
      <c r="C8" s="2" t="s">
        <v>377</v>
      </c>
      <c r="D8" s="2">
        <v>60.5004</v>
      </c>
      <c r="E8" s="2">
        <v>30.4135</v>
      </c>
      <c r="F8" s="2">
        <v>5.3424</v>
      </c>
      <c r="G8" s="2">
        <v>1.446</v>
      </c>
      <c r="H8" s="2">
        <f t="shared" si="0"/>
        <v>97.7023</v>
      </c>
      <c r="I8" s="2" t="s">
        <v>371</v>
      </c>
      <c r="J8" s="2">
        <v>0</v>
      </c>
    </row>
    <row r="9" spans="1:10" ht="30" customHeight="1">
      <c r="A9" s="2" t="s">
        <v>349</v>
      </c>
      <c r="B9" s="49" t="s">
        <v>378</v>
      </c>
      <c r="C9" s="2" t="s">
        <v>379</v>
      </c>
      <c r="D9" s="2">
        <v>60.5004</v>
      </c>
      <c r="E9" s="2">
        <v>30.4135</v>
      </c>
      <c r="F9" s="2">
        <v>5.3424</v>
      </c>
      <c r="G9" s="2">
        <v>1.446</v>
      </c>
      <c r="H9" s="2">
        <f t="shared" si="0"/>
        <v>97.7023</v>
      </c>
      <c r="I9" s="2" t="s">
        <v>371</v>
      </c>
      <c r="J9" s="2">
        <v>0</v>
      </c>
    </row>
    <row r="10" spans="1:10" ht="30" customHeight="1">
      <c r="A10" s="2" t="s">
        <v>350</v>
      </c>
      <c r="B10" s="49" t="s">
        <v>378</v>
      </c>
      <c r="C10" s="2" t="s">
        <v>379</v>
      </c>
      <c r="D10" s="2">
        <v>60.5004</v>
      </c>
      <c r="E10" s="2">
        <v>30.4135</v>
      </c>
      <c r="F10" s="2">
        <v>8.2957</v>
      </c>
      <c r="G10" s="2">
        <v>1.446</v>
      </c>
      <c r="H10" s="2">
        <f t="shared" si="0"/>
        <v>100.65559999999999</v>
      </c>
      <c r="I10" s="2" t="s">
        <v>371</v>
      </c>
      <c r="J10" s="2">
        <v>0</v>
      </c>
    </row>
    <row r="11" spans="1:10" ht="30" customHeight="1">
      <c r="A11" s="2" t="s">
        <v>351</v>
      </c>
      <c r="B11" s="49" t="s">
        <v>380</v>
      </c>
      <c r="C11" s="2" t="s">
        <v>377</v>
      </c>
      <c r="D11" s="2">
        <v>60.5004</v>
      </c>
      <c r="E11" s="2">
        <v>30.4135</v>
      </c>
      <c r="F11" s="2">
        <v>8.2701</v>
      </c>
      <c r="G11" s="2">
        <v>1.446</v>
      </c>
      <c r="H11" s="2">
        <f t="shared" si="0"/>
        <v>100.63</v>
      </c>
      <c r="I11" s="2" t="s">
        <v>371</v>
      </c>
      <c r="J11" s="2">
        <v>0</v>
      </c>
    </row>
    <row r="12" spans="1:10" ht="30" customHeight="1">
      <c r="A12" s="2" t="s">
        <v>352</v>
      </c>
      <c r="B12" s="49" t="s">
        <v>378</v>
      </c>
      <c r="C12" s="2" t="s">
        <v>381</v>
      </c>
      <c r="D12" s="2">
        <v>60.5004</v>
      </c>
      <c r="E12" s="2">
        <v>28.2147</v>
      </c>
      <c r="F12" s="2">
        <v>8.2556</v>
      </c>
      <c r="G12" s="2">
        <v>1.446</v>
      </c>
      <c r="H12" s="2">
        <f t="shared" si="0"/>
        <v>98.4167</v>
      </c>
      <c r="I12" s="2" t="s">
        <v>371</v>
      </c>
      <c r="J12" s="2">
        <v>0</v>
      </c>
    </row>
    <row r="13" spans="1:10" ht="30" customHeight="1">
      <c r="A13" s="2" t="s">
        <v>353</v>
      </c>
      <c r="B13" s="49" t="s">
        <v>378</v>
      </c>
      <c r="C13" s="2" t="s">
        <v>375</v>
      </c>
      <c r="D13" s="2">
        <v>55.4587</v>
      </c>
      <c r="E13" s="2">
        <v>10.9808</v>
      </c>
      <c r="F13" s="2">
        <v>4.9674</v>
      </c>
      <c r="G13" s="2">
        <v>1.446</v>
      </c>
      <c r="H13" s="2">
        <f t="shared" si="0"/>
        <v>72.85289999999999</v>
      </c>
      <c r="I13" s="2" t="s">
        <v>371</v>
      </c>
      <c r="J13" s="2">
        <v>0</v>
      </c>
    </row>
    <row r="14" spans="1:10" ht="30" customHeight="1">
      <c r="A14" s="2" t="s">
        <v>354</v>
      </c>
      <c r="B14" s="49" t="s">
        <v>378</v>
      </c>
      <c r="C14" s="2" t="s">
        <v>382</v>
      </c>
      <c r="D14" s="2">
        <v>35.2919</v>
      </c>
      <c r="E14" s="2">
        <v>6.9878</v>
      </c>
      <c r="F14" s="2">
        <v>5.6869</v>
      </c>
      <c r="G14" s="2">
        <v>1.446</v>
      </c>
      <c r="H14" s="2">
        <f t="shared" si="0"/>
        <v>49.4126</v>
      </c>
      <c r="I14" s="2" t="s">
        <v>371</v>
      </c>
      <c r="J14" s="2">
        <v>0</v>
      </c>
    </row>
    <row r="15" spans="1:10" ht="30" customHeight="1">
      <c r="A15" s="2" t="s">
        <v>355</v>
      </c>
      <c r="B15" s="49" t="s">
        <v>383</v>
      </c>
      <c r="C15" s="2" t="s">
        <v>382</v>
      </c>
      <c r="D15" s="2">
        <v>35.2919</v>
      </c>
      <c r="E15" s="2">
        <v>6.9878</v>
      </c>
      <c r="F15" s="2">
        <v>4.2174</v>
      </c>
      <c r="G15" s="2">
        <v>1.446</v>
      </c>
      <c r="H15" s="2">
        <f t="shared" si="0"/>
        <v>47.943099999999994</v>
      </c>
      <c r="I15" s="2" t="s">
        <v>371</v>
      </c>
      <c r="J15" s="2">
        <v>0</v>
      </c>
    </row>
    <row r="16" spans="1:10" ht="54.75" customHeight="1">
      <c r="A16" s="60" t="s">
        <v>384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9">
    <mergeCell ref="A1:J1"/>
    <mergeCell ref="A2:J2"/>
    <mergeCell ref="I3:I4"/>
    <mergeCell ref="J3:J4"/>
    <mergeCell ref="A16:J16"/>
    <mergeCell ref="A3:A4"/>
    <mergeCell ref="B3:B4"/>
    <mergeCell ref="C3:C4"/>
    <mergeCell ref="D3:H3"/>
  </mergeCells>
  <printOptions horizontalCentered="1" verticalCentered="1"/>
  <pageMargins left="0.4330708661417323" right="0.35433070866141736" top="0.45" bottom="0.45" header="0.19" footer="0.2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M7" sqref="M7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311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312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41.25" customHeight="1">
      <c r="A3" s="61" t="s">
        <v>313</v>
      </c>
      <c r="B3" s="61" t="s">
        <v>314</v>
      </c>
      <c r="C3" s="61" t="s">
        <v>315</v>
      </c>
      <c r="D3" s="63" t="s">
        <v>316</v>
      </c>
      <c r="E3" s="64"/>
      <c r="F3" s="64"/>
      <c r="G3" s="64"/>
      <c r="H3" s="65"/>
      <c r="I3" s="61" t="s">
        <v>317</v>
      </c>
      <c r="J3" s="61" t="s">
        <v>318</v>
      </c>
    </row>
    <row r="4" spans="1:10" ht="124.5" customHeight="1">
      <c r="A4" s="62"/>
      <c r="B4" s="62"/>
      <c r="C4" s="62"/>
      <c r="D4" s="2" t="s">
        <v>319</v>
      </c>
      <c r="E4" s="2" t="s">
        <v>320</v>
      </c>
      <c r="F4" s="2" t="s">
        <v>321</v>
      </c>
      <c r="G4" s="2" t="s">
        <v>322</v>
      </c>
      <c r="H4" s="2" t="s">
        <v>323</v>
      </c>
      <c r="I4" s="62"/>
      <c r="J4" s="62"/>
    </row>
    <row r="5" spans="1:10" ht="45" customHeight="1">
      <c r="A5" s="43" t="s">
        <v>324</v>
      </c>
      <c r="B5" s="44" t="s">
        <v>325</v>
      </c>
      <c r="C5" s="45" t="s">
        <v>245</v>
      </c>
      <c r="D5" s="2">
        <v>46.1928</v>
      </c>
      <c r="E5" s="2">
        <v>18.1292</v>
      </c>
      <c r="F5" s="2">
        <v>5.431416</v>
      </c>
      <c r="G5" s="2">
        <v>0</v>
      </c>
      <c r="H5" s="2">
        <f>D5+E5+F5+G5</f>
        <v>69.753416</v>
      </c>
      <c r="I5" s="2" t="s">
        <v>326</v>
      </c>
      <c r="J5" s="2">
        <v>0</v>
      </c>
    </row>
    <row r="6" spans="1:10" ht="32.25" customHeight="1">
      <c r="A6" s="84" t="s">
        <v>327</v>
      </c>
      <c r="B6" s="44" t="s">
        <v>328</v>
      </c>
      <c r="C6" s="45" t="s">
        <v>246</v>
      </c>
      <c r="D6" s="61">
        <v>46.1928</v>
      </c>
      <c r="E6" s="61">
        <v>16.493</v>
      </c>
      <c r="F6" s="61">
        <v>5.531616</v>
      </c>
      <c r="G6" s="61">
        <v>0</v>
      </c>
      <c r="H6" s="61">
        <f>D6+E6+F6+G6</f>
        <v>68.217416</v>
      </c>
      <c r="I6" s="61" t="s">
        <v>326</v>
      </c>
      <c r="J6" s="61">
        <v>0</v>
      </c>
    </row>
    <row r="7" spans="1:10" ht="32.25" customHeight="1">
      <c r="A7" s="85"/>
      <c r="B7" s="44" t="s">
        <v>329</v>
      </c>
      <c r="C7" s="45" t="s">
        <v>330</v>
      </c>
      <c r="D7" s="62"/>
      <c r="E7" s="62"/>
      <c r="F7" s="62"/>
      <c r="G7" s="62"/>
      <c r="H7" s="86"/>
      <c r="I7" s="62"/>
      <c r="J7" s="62"/>
    </row>
    <row r="8" spans="1:10" ht="32.25" customHeight="1">
      <c r="A8" s="87" t="s">
        <v>247</v>
      </c>
      <c r="B8" s="44" t="s">
        <v>248</v>
      </c>
      <c r="C8" s="45" t="s">
        <v>249</v>
      </c>
      <c r="D8" s="61">
        <v>41.7535</v>
      </c>
      <c r="E8" s="61">
        <v>16.3163</v>
      </c>
      <c r="F8" s="61">
        <v>5.477616</v>
      </c>
      <c r="G8" s="61">
        <v>0</v>
      </c>
      <c r="H8" s="61">
        <f>D8+E8+F8+G8</f>
        <v>63.547416</v>
      </c>
      <c r="I8" s="61" t="s">
        <v>326</v>
      </c>
      <c r="J8" s="61">
        <v>0</v>
      </c>
    </row>
    <row r="9" spans="1:10" ht="32.25" customHeight="1">
      <c r="A9" s="85"/>
      <c r="B9" s="44" t="s">
        <v>331</v>
      </c>
      <c r="C9" s="45" t="s">
        <v>332</v>
      </c>
      <c r="D9" s="86"/>
      <c r="E9" s="86"/>
      <c r="F9" s="86"/>
      <c r="G9" s="86"/>
      <c r="H9" s="86"/>
      <c r="I9" s="62"/>
      <c r="J9" s="62"/>
    </row>
    <row r="10" spans="1:10" ht="32.25" customHeight="1">
      <c r="A10" s="44" t="s">
        <v>250</v>
      </c>
      <c r="B10" s="44" t="s">
        <v>248</v>
      </c>
      <c r="C10" s="45" t="s">
        <v>245</v>
      </c>
      <c r="D10" s="2">
        <v>41.7535</v>
      </c>
      <c r="E10" s="2">
        <v>16.3163</v>
      </c>
      <c r="F10" s="2">
        <v>5.59488</v>
      </c>
      <c r="G10" s="2">
        <v>16.2</v>
      </c>
      <c r="H10" s="2">
        <f aca="true" t="shared" si="0" ref="H10:H19">D10+E10+F10+G10</f>
        <v>79.86468</v>
      </c>
      <c r="I10" s="2" t="s">
        <v>326</v>
      </c>
      <c r="J10" s="2">
        <v>0</v>
      </c>
    </row>
    <row r="11" spans="1:10" ht="32.25" customHeight="1">
      <c r="A11" s="44" t="s">
        <v>251</v>
      </c>
      <c r="B11" s="44" t="s">
        <v>252</v>
      </c>
      <c r="C11" s="45" t="s">
        <v>245</v>
      </c>
      <c r="D11" s="2">
        <v>41.7535</v>
      </c>
      <c r="E11" s="2">
        <v>15.6277</v>
      </c>
      <c r="F11" s="2">
        <v>5.24004</v>
      </c>
      <c r="G11" s="2">
        <v>0</v>
      </c>
      <c r="H11" s="2">
        <f t="shared" si="0"/>
        <v>62.62124000000001</v>
      </c>
      <c r="I11" s="2" t="s">
        <v>326</v>
      </c>
      <c r="J11" s="2">
        <v>0</v>
      </c>
    </row>
    <row r="12" spans="1:10" ht="32.25" customHeight="1">
      <c r="A12" s="44" t="s">
        <v>253</v>
      </c>
      <c r="B12" s="44" t="s">
        <v>254</v>
      </c>
      <c r="C12" s="45" t="s">
        <v>245</v>
      </c>
      <c r="D12" s="2">
        <v>41.7535</v>
      </c>
      <c r="E12" s="2">
        <v>15.6277</v>
      </c>
      <c r="F12" s="2">
        <v>5.603568</v>
      </c>
      <c r="G12" s="2">
        <v>0</v>
      </c>
      <c r="H12" s="2">
        <f t="shared" si="0"/>
        <v>62.98476800000001</v>
      </c>
      <c r="I12" s="2" t="s">
        <v>326</v>
      </c>
      <c r="J12" s="2">
        <v>0</v>
      </c>
    </row>
    <row r="13" spans="1:10" ht="32.25" customHeight="1">
      <c r="A13" s="44" t="s">
        <v>255</v>
      </c>
      <c r="B13" s="44" t="s">
        <v>248</v>
      </c>
      <c r="C13" s="45" t="s">
        <v>245</v>
      </c>
      <c r="D13" s="2">
        <v>41.7535</v>
      </c>
      <c r="E13" s="2">
        <v>15.6277</v>
      </c>
      <c r="F13" s="2">
        <v>5.682192</v>
      </c>
      <c r="G13" s="2">
        <v>0</v>
      </c>
      <c r="H13" s="2">
        <f t="shared" si="0"/>
        <v>63.06339200000001</v>
      </c>
      <c r="I13" s="2" t="s">
        <v>326</v>
      </c>
      <c r="J13" s="2">
        <v>0</v>
      </c>
    </row>
    <row r="14" spans="1:10" ht="32.25" customHeight="1">
      <c r="A14" s="43" t="s">
        <v>333</v>
      </c>
      <c r="B14" s="44" t="s">
        <v>248</v>
      </c>
      <c r="C14" s="46" t="s">
        <v>332</v>
      </c>
      <c r="D14" s="2">
        <v>10.3934</v>
      </c>
      <c r="E14" s="2">
        <v>1.7149</v>
      </c>
      <c r="F14" s="2">
        <v>1.207704</v>
      </c>
      <c r="G14" s="2">
        <v>0</v>
      </c>
      <c r="H14" s="2">
        <f t="shared" si="0"/>
        <v>13.316004</v>
      </c>
      <c r="I14" s="2" t="s">
        <v>326</v>
      </c>
      <c r="J14" s="2">
        <v>0</v>
      </c>
    </row>
    <row r="15" spans="1:10" ht="32.25" customHeight="1">
      <c r="A15" s="44" t="s">
        <v>256</v>
      </c>
      <c r="B15" s="44" t="s">
        <v>328</v>
      </c>
      <c r="C15" s="47" t="s">
        <v>257</v>
      </c>
      <c r="D15" s="2">
        <v>0</v>
      </c>
      <c r="E15" s="2">
        <v>5.2823</v>
      </c>
      <c r="F15" s="2">
        <v>0</v>
      </c>
      <c r="G15" s="2">
        <v>0</v>
      </c>
      <c r="H15" s="2">
        <f t="shared" si="0"/>
        <v>5.2823</v>
      </c>
      <c r="I15" s="2" t="s">
        <v>326</v>
      </c>
      <c r="J15" s="2">
        <v>0</v>
      </c>
    </row>
    <row r="16" spans="1:10" ht="31.5" customHeight="1">
      <c r="A16" s="44" t="s">
        <v>258</v>
      </c>
      <c r="B16" s="44" t="s">
        <v>259</v>
      </c>
      <c r="C16" s="45" t="s">
        <v>334</v>
      </c>
      <c r="D16" s="2">
        <v>38.1091</v>
      </c>
      <c r="E16" s="2">
        <v>15.7466</v>
      </c>
      <c r="F16" s="2">
        <v>5.59488</v>
      </c>
      <c r="G16" s="2">
        <v>0</v>
      </c>
      <c r="H16" s="2">
        <f t="shared" si="0"/>
        <v>59.45058</v>
      </c>
      <c r="I16" s="2" t="s">
        <v>326</v>
      </c>
      <c r="J16" s="2">
        <v>0</v>
      </c>
    </row>
    <row r="17" spans="1:10" ht="32.25" customHeight="1">
      <c r="A17" s="43" t="s">
        <v>335</v>
      </c>
      <c r="B17" s="43" t="s">
        <v>336</v>
      </c>
      <c r="C17" s="2" t="s">
        <v>337</v>
      </c>
      <c r="D17" s="2">
        <v>0</v>
      </c>
      <c r="E17" s="2">
        <v>2.475</v>
      </c>
      <c r="F17" s="2">
        <v>0</v>
      </c>
      <c r="G17" s="2">
        <v>0</v>
      </c>
      <c r="H17" s="2">
        <f t="shared" si="0"/>
        <v>2.475</v>
      </c>
      <c r="I17" s="2" t="s">
        <v>326</v>
      </c>
      <c r="J17" s="2">
        <v>0</v>
      </c>
    </row>
    <row r="18" spans="1:10" ht="36" customHeight="1">
      <c r="A18" s="43" t="s">
        <v>338</v>
      </c>
      <c r="B18" s="43" t="s">
        <v>339</v>
      </c>
      <c r="C18" s="2" t="s">
        <v>340</v>
      </c>
      <c r="D18" s="2">
        <v>0</v>
      </c>
      <c r="E18" s="2">
        <v>0.2475</v>
      </c>
      <c r="F18" s="2">
        <v>0</v>
      </c>
      <c r="G18" s="2">
        <v>0</v>
      </c>
      <c r="H18" s="2">
        <f t="shared" si="0"/>
        <v>0.2475</v>
      </c>
      <c r="I18" s="2" t="s">
        <v>326</v>
      </c>
      <c r="J18" s="2">
        <v>0</v>
      </c>
    </row>
    <row r="19" spans="1:10" ht="36" customHeight="1">
      <c r="A19" s="43" t="s">
        <v>341</v>
      </c>
      <c r="B19" s="43" t="s">
        <v>342</v>
      </c>
      <c r="C19" s="2" t="s">
        <v>343</v>
      </c>
      <c r="D19" s="2">
        <v>0</v>
      </c>
      <c r="E19" s="2">
        <v>3.8908</v>
      </c>
      <c r="F19" s="2">
        <v>0</v>
      </c>
      <c r="G19" s="2">
        <v>0</v>
      </c>
      <c r="H19" s="2">
        <f t="shared" si="0"/>
        <v>3.8908</v>
      </c>
      <c r="I19" s="2" t="s">
        <v>326</v>
      </c>
      <c r="J19" s="2">
        <v>0</v>
      </c>
    </row>
    <row r="20" spans="1:10" ht="53.25" customHeight="1">
      <c r="A20" s="60" t="s">
        <v>344</v>
      </c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25">
    <mergeCell ref="A20:J20"/>
    <mergeCell ref="I8:I9"/>
    <mergeCell ref="J8:J9"/>
    <mergeCell ref="A8:A9"/>
    <mergeCell ref="D8:D9"/>
    <mergeCell ref="E8:E9"/>
    <mergeCell ref="F8:F9"/>
    <mergeCell ref="G8:G9"/>
    <mergeCell ref="H8:H9"/>
    <mergeCell ref="A1:J1"/>
    <mergeCell ref="A2:J2"/>
    <mergeCell ref="I3:I4"/>
    <mergeCell ref="J3:J4"/>
    <mergeCell ref="A3:A4"/>
    <mergeCell ref="B3:B4"/>
    <mergeCell ref="C3:C4"/>
    <mergeCell ref="D3:H3"/>
    <mergeCell ref="I6:I7"/>
    <mergeCell ref="J6:J7"/>
    <mergeCell ref="A6:A7"/>
    <mergeCell ref="D6:D7"/>
    <mergeCell ref="E6:E7"/>
    <mergeCell ref="F6:F7"/>
    <mergeCell ref="G6:G7"/>
    <mergeCell ref="H6:H7"/>
  </mergeCells>
  <printOptions horizontalCentered="1" verticalCentered="1"/>
  <pageMargins left="0.4330708661417323" right="0.35433070866141736" top="0.4330708661417323" bottom="0.4330708661417323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13" sqref="D13"/>
    </sheetView>
  </sheetViews>
  <sheetFormatPr defaultColWidth="9.00390625" defaultRowHeight="14.25"/>
  <cols>
    <col min="1" max="1" width="9.00390625" style="1" customWidth="1"/>
    <col min="2" max="2" width="22.25390625" style="1" customWidth="1"/>
    <col min="3" max="3" width="15.375" style="1" customWidth="1"/>
    <col min="4" max="4" width="14.50390625" style="1" customWidth="1"/>
    <col min="5" max="5" width="15.00390625" style="1" customWidth="1"/>
    <col min="6" max="6" width="12.50390625" style="1" customWidth="1"/>
    <col min="7" max="7" width="12.375" style="1" customWidth="1"/>
    <col min="8" max="8" width="9.50390625" style="1" customWidth="1"/>
    <col min="9" max="9" width="8.125" style="1" customWidth="1"/>
    <col min="10" max="10" width="15.375" style="1" customWidth="1"/>
    <col min="11" max="16384" width="9.00390625" style="1" customWidth="1"/>
  </cols>
  <sheetData>
    <row r="1" spans="1:10" ht="42.7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8.2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6" customHeight="1">
      <c r="A3" s="61" t="s">
        <v>44</v>
      </c>
      <c r="B3" s="61" t="s">
        <v>45</v>
      </c>
      <c r="C3" s="61" t="s">
        <v>46</v>
      </c>
      <c r="D3" s="63" t="s">
        <v>47</v>
      </c>
      <c r="E3" s="64"/>
      <c r="F3" s="64"/>
      <c r="G3" s="64"/>
      <c r="H3" s="65"/>
      <c r="I3" s="61" t="s">
        <v>48</v>
      </c>
      <c r="J3" s="61" t="s">
        <v>49</v>
      </c>
    </row>
    <row r="4" spans="1:10" ht="116.25" customHeight="1">
      <c r="A4" s="62"/>
      <c r="B4" s="62"/>
      <c r="C4" s="62"/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62"/>
      <c r="J4" s="62"/>
    </row>
    <row r="5" spans="1:10" ht="24.75" customHeight="1">
      <c r="A5" s="2" t="s">
        <v>55</v>
      </c>
      <c r="B5" s="15" t="s">
        <v>56</v>
      </c>
      <c r="C5" s="2" t="s">
        <v>57</v>
      </c>
      <c r="D5" s="2">
        <v>34.8026</v>
      </c>
      <c r="E5" s="2">
        <v>10.2106</v>
      </c>
      <c r="F5" s="2">
        <v>6.2823</v>
      </c>
      <c r="G5" s="2">
        <v>0</v>
      </c>
      <c r="H5" s="2">
        <f aca="true" t="shared" si="0" ref="H5:H11">D5+E5+F5+G5</f>
        <v>51.2955</v>
      </c>
      <c r="I5" s="2" t="s">
        <v>58</v>
      </c>
      <c r="J5" s="2">
        <v>0</v>
      </c>
    </row>
    <row r="6" spans="1:10" ht="35.25" customHeight="1">
      <c r="A6" s="2" t="s">
        <v>59</v>
      </c>
      <c r="B6" s="15" t="s">
        <v>60</v>
      </c>
      <c r="C6" s="2" t="s">
        <v>61</v>
      </c>
      <c r="D6" s="2">
        <v>34.8026</v>
      </c>
      <c r="E6" s="2">
        <v>5.8723</v>
      </c>
      <c r="F6" s="2">
        <v>5.786</v>
      </c>
      <c r="G6" s="2">
        <v>0</v>
      </c>
      <c r="H6" s="2">
        <f t="shared" si="0"/>
        <v>46.4609</v>
      </c>
      <c r="I6" s="2" t="s">
        <v>58</v>
      </c>
      <c r="J6" s="2">
        <v>0</v>
      </c>
    </row>
    <row r="7" spans="1:10" ht="24.75" customHeight="1">
      <c r="A7" s="2" t="s">
        <v>62</v>
      </c>
      <c r="B7" s="2" t="s">
        <v>63</v>
      </c>
      <c r="C7" s="2" t="s">
        <v>57</v>
      </c>
      <c r="D7" s="2">
        <v>31.3223</v>
      </c>
      <c r="E7" s="2">
        <v>9.1895</v>
      </c>
      <c r="F7" s="2">
        <v>5.8262</v>
      </c>
      <c r="G7" s="2">
        <v>0</v>
      </c>
      <c r="H7" s="2">
        <f t="shared" si="0"/>
        <v>46.338</v>
      </c>
      <c r="I7" s="2" t="s">
        <v>58</v>
      </c>
      <c r="J7" s="2">
        <v>0</v>
      </c>
    </row>
    <row r="8" spans="1:10" ht="24.75" customHeight="1">
      <c r="A8" s="2" t="s">
        <v>64</v>
      </c>
      <c r="B8" s="2" t="s">
        <v>63</v>
      </c>
      <c r="C8" s="2" t="s">
        <v>57</v>
      </c>
      <c r="D8" s="2">
        <v>31.3223</v>
      </c>
      <c r="E8" s="2">
        <v>9.1895</v>
      </c>
      <c r="F8" s="2">
        <v>5.8253</v>
      </c>
      <c r="G8" s="2">
        <v>0</v>
      </c>
      <c r="H8" s="2">
        <f t="shared" si="0"/>
        <v>46.3371</v>
      </c>
      <c r="I8" s="2" t="s">
        <v>58</v>
      </c>
      <c r="J8" s="2">
        <v>0</v>
      </c>
    </row>
    <row r="9" spans="1:10" ht="34.5" customHeight="1">
      <c r="A9" s="2" t="s">
        <v>65</v>
      </c>
      <c r="B9" s="15" t="s">
        <v>66</v>
      </c>
      <c r="C9" s="2" t="s">
        <v>67</v>
      </c>
      <c r="D9" s="2">
        <v>31.3223</v>
      </c>
      <c r="E9" s="2">
        <v>9.1895</v>
      </c>
      <c r="F9" s="2">
        <v>2.1668</v>
      </c>
      <c r="G9" s="2">
        <v>0</v>
      </c>
      <c r="H9" s="2">
        <f t="shared" si="0"/>
        <v>42.6786</v>
      </c>
      <c r="I9" s="2" t="s">
        <v>58</v>
      </c>
      <c r="J9" s="2">
        <v>0</v>
      </c>
    </row>
    <row r="10" spans="1:10" ht="33.75" customHeight="1">
      <c r="A10" s="2" t="s">
        <v>68</v>
      </c>
      <c r="B10" s="2" t="s">
        <v>69</v>
      </c>
      <c r="C10" s="2" t="s">
        <v>561</v>
      </c>
      <c r="D10" s="2">
        <v>23.4918</v>
      </c>
      <c r="E10" s="2">
        <v>8.3438</v>
      </c>
      <c r="F10" s="2">
        <v>3.9737</v>
      </c>
      <c r="G10" s="2">
        <v>0</v>
      </c>
      <c r="H10" s="2">
        <f t="shared" si="0"/>
        <v>35.8093</v>
      </c>
      <c r="I10" s="2" t="s">
        <v>58</v>
      </c>
      <c r="J10" s="2">
        <v>0</v>
      </c>
    </row>
    <row r="11" spans="1:10" ht="35.25" customHeight="1">
      <c r="A11" s="2" t="s">
        <v>70</v>
      </c>
      <c r="B11" s="15" t="s">
        <v>71</v>
      </c>
      <c r="C11" s="2" t="s">
        <v>72</v>
      </c>
      <c r="D11" s="2">
        <v>0</v>
      </c>
      <c r="E11" s="2">
        <v>1.0938</v>
      </c>
      <c r="F11" s="2">
        <v>0</v>
      </c>
      <c r="G11" s="2">
        <v>0</v>
      </c>
      <c r="H11" s="2">
        <f t="shared" si="0"/>
        <v>1.0938</v>
      </c>
      <c r="I11" s="2" t="s">
        <v>58</v>
      </c>
      <c r="J11" s="2">
        <v>0</v>
      </c>
    </row>
  </sheetData>
  <sheetProtection/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2362204724409449" right="0.15748031496062992" top="0.4330708661417323" bottom="0.4330708661417323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7.875" style="1" customWidth="1"/>
    <col min="2" max="2" width="17.125" style="1" customWidth="1"/>
    <col min="3" max="3" width="14.25390625" style="1" customWidth="1"/>
    <col min="4" max="4" width="14.625" style="1" customWidth="1"/>
    <col min="5" max="5" width="14.75390625" style="1" customWidth="1"/>
    <col min="6" max="6" width="12.50390625" style="1" customWidth="1"/>
    <col min="7" max="7" width="11.00390625" style="1" customWidth="1"/>
    <col min="8" max="8" width="11.625" style="1" customWidth="1"/>
    <col min="9" max="9" width="8.125" style="1" customWidth="1"/>
    <col min="10" max="10" width="19.375" style="1" customWidth="1"/>
    <col min="11" max="16384" width="9.00390625" style="1" customWidth="1"/>
  </cols>
  <sheetData>
    <row r="1" spans="1:10" ht="31.5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8.2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0" customHeight="1">
      <c r="A3" s="61" t="s">
        <v>1</v>
      </c>
      <c r="B3" s="61" t="s">
        <v>2</v>
      </c>
      <c r="C3" s="61" t="s">
        <v>3</v>
      </c>
      <c r="D3" s="63" t="s">
        <v>4</v>
      </c>
      <c r="E3" s="64"/>
      <c r="F3" s="64"/>
      <c r="G3" s="64"/>
      <c r="H3" s="65"/>
      <c r="I3" s="61" t="s">
        <v>0</v>
      </c>
      <c r="J3" s="61" t="s">
        <v>10</v>
      </c>
    </row>
    <row r="4" spans="1:10" ht="141.75" customHeight="1">
      <c r="A4" s="62"/>
      <c r="B4" s="62"/>
      <c r="C4" s="62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62"/>
      <c r="J4" s="62"/>
    </row>
    <row r="5" spans="1:10" ht="42" customHeight="1">
      <c r="A5" s="2" t="s">
        <v>30</v>
      </c>
      <c r="B5" s="2" t="s">
        <v>36</v>
      </c>
      <c r="C5" s="2" t="s">
        <v>35</v>
      </c>
      <c r="D5" s="2">
        <v>0</v>
      </c>
      <c r="E5" s="2">
        <v>4.0358</v>
      </c>
      <c r="F5" s="2">
        <v>0</v>
      </c>
      <c r="G5" s="2">
        <v>0</v>
      </c>
      <c r="H5" s="2">
        <f>SUM(D5:G5)</f>
        <v>4.0358</v>
      </c>
      <c r="I5" s="2" t="s">
        <v>14</v>
      </c>
      <c r="J5" s="2">
        <v>0</v>
      </c>
    </row>
    <row r="6" spans="1:10" ht="36.75" customHeight="1">
      <c r="A6" s="2" t="s">
        <v>15</v>
      </c>
      <c r="B6" s="2" t="s">
        <v>16</v>
      </c>
      <c r="C6" s="2" t="s">
        <v>17</v>
      </c>
      <c r="D6" s="2">
        <v>51.0238</v>
      </c>
      <c r="E6" s="2">
        <v>37.4699</v>
      </c>
      <c r="F6" s="2">
        <v>8.0271</v>
      </c>
      <c r="G6" s="2">
        <v>0</v>
      </c>
      <c r="H6" s="2">
        <f aca="true" t="shared" si="0" ref="H6:H12">SUM(D6:G6)</f>
        <v>96.52080000000001</v>
      </c>
      <c r="I6" s="2" t="s">
        <v>13</v>
      </c>
      <c r="J6" s="2">
        <v>0</v>
      </c>
    </row>
    <row r="7" spans="1:10" ht="31.5" customHeight="1">
      <c r="A7" s="2" t="s">
        <v>21</v>
      </c>
      <c r="B7" s="2" t="s">
        <v>22</v>
      </c>
      <c r="C7" s="2" t="s">
        <v>23</v>
      </c>
      <c r="D7" s="2">
        <v>55.1506</v>
      </c>
      <c r="E7" s="2">
        <v>36.4917</v>
      </c>
      <c r="F7" s="2">
        <v>7.9269</v>
      </c>
      <c r="G7" s="2">
        <v>0</v>
      </c>
      <c r="H7" s="2">
        <f t="shared" si="0"/>
        <v>99.56920000000001</v>
      </c>
      <c r="I7" s="2" t="s">
        <v>14</v>
      </c>
      <c r="J7" s="2">
        <v>0</v>
      </c>
    </row>
    <row r="8" spans="1:10" ht="31.5" customHeight="1">
      <c r="A8" s="2" t="s">
        <v>18</v>
      </c>
      <c r="B8" s="2" t="s">
        <v>19</v>
      </c>
      <c r="C8" s="2" t="s">
        <v>20</v>
      </c>
      <c r="D8" s="2">
        <v>55.1506</v>
      </c>
      <c r="E8" s="2">
        <v>36.4917</v>
      </c>
      <c r="F8" s="2">
        <v>9.2522</v>
      </c>
      <c r="G8" s="2">
        <v>0</v>
      </c>
      <c r="H8" s="2">
        <f t="shared" si="0"/>
        <v>100.89450000000001</v>
      </c>
      <c r="I8" s="2" t="s">
        <v>14</v>
      </c>
      <c r="J8" s="2">
        <v>0</v>
      </c>
    </row>
    <row r="9" spans="1:10" ht="31.5" customHeight="1">
      <c r="A9" s="2" t="s">
        <v>24</v>
      </c>
      <c r="B9" s="2" t="s">
        <v>25</v>
      </c>
      <c r="C9" s="2" t="s">
        <v>23</v>
      </c>
      <c r="D9" s="2">
        <v>55.1506</v>
      </c>
      <c r="E9" s="2">
        <v>36.4917</v>
      </c>
      <c r="F9" s="2">
        <v>8.3833</v>
      </c>
      <c r="G9" s="2">
        <v>0</v>
      </c>
      <c r="H9" s="2">
        <f t="shared" si="0"/>
        <v>100.02560000000001</v>
      </c>
      <c r="I9" s="2" t="s">
        <v>14</v>
      </c>
      <c r="J9" s="2">
        <v>0</v>
      </c>
    </row>
    <row r="10" spans="1:10" ht="31.5" customHeight="1">
      <c r="A10" s="2" t="s">
        <v>28</v>
      </c>
      <c r="B10" s="2" t="s">
        <v>33</v>
      </c>
      <c r="C10" s="2" t="s">
        <v>23</v>
      </c>
      <c r="D10" s="2">
        <v>55.1506</v>
      </c>
      <c r="E10" s="2">
        <v>36.4917</v>
      </c>
      <c r="F10" s="2">
        <v>5.4728</v>
      </c>
      <c r="G10" s="2">
        <v>0</v>
      </c>
      <c r="H10" s="2">
        <f t="shared" si="0"/>
        <v>97.11510000000001</v>
      </c>
      <c r="I10" s="2" t="s">
        <v>14</v>
      </c>
      <c r="J10" s="2">
        <v>0</v>
      </c>
    </row>
    <row r="11" spans="1:10" ht="31.5" customHeight="1">
      <c r="A11" s="2" t="s">
        <v>26</v>
      </c>
      <c r="B11" s="2" t="s">
        <v>31</v>
      </c>
      <c r="C11" s="2" t="s">
        <v>27</v>
      </c>
      <c r="D11" s="2">
        <v>55.1506</v>
      </c>
      <c r="E11" s="2">
        <v>36.4917</v>
      </c>
      <c r="F11" s="2">
        <v>8.1484</v>
      </c>
      <c r="G11" s="2">
        <v>0</v>
      </c>
      <c r="H11" s="2">
        <f t="shared" si="0"/>
        <v>99.7907</v>
      </c>
      <c r="I11" s="2" t="s">
        <v>14</v>
      </c>
      <c r="J11" s="2">
        <v>0</v>
      </c>
    </row>
    <row r="12" spans="1:10" ht="31.5" customHeight="1">
      <c r="A12" s="2" t="s">
        <v>29</v>
      </c>
      <c r="B12" s="2" t="s">
        <v>32</v>
      </c>
      <c r="C12" s="2" t="s">
        <v>34</v>
      </c>
      <c r="D12" s="2">
        <v>13.7876</v>
      </c>
      <c r="E12" s="2">
        <v>4.1363</v>
      </c>
      <c r="F12" s="2">
        <v>4.4173</v>
      </c>
      <c r="G12" s="2">
        <v>0</v>
      </c>
      <c r="H12" s="2">
        <f t="shared" si="0"/>
        <v>22.3412</v>
      </c>
      <c r="I12" s="2" t="s">
        <v>14</v>
      </c>
      <c r="J12" s="2">
        <v>0</v>
      </c>
    </row>
  </sheetData>
  <sheetProtection/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4330708661417323" right="0.35433070866141736" top="0.45" bottom="0.45" header="0.19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C18" sqref="C18"/>
    </sheetView>
  </sheetViews>
  <sheetFormatPr defaultColWidth="9.00390625" defaultRowHeight="14.25"/>
  <cols>
    <col min="1" max="1" width="9.00390625" style="1" customWidth="1"/>
    <col min="2" max="2" width="14.00390625" style="1" bestFit="1" customWidth="1"/>
    <col min="3" max="3" width="18.5039062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280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281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3.75" customHeight="1">
      <c r="A3" s="61" t="s">
        <v>282</v>
      </c>
      <c r="B3" s="61" t="s">
        <v>283</v>
      </c>
      <c r="C3" s="61" t="s">
        <v>284</v>
      </c>
      <c r="D3" s="63" t="s">
        <v>285</v>
      </c>
      <c r="E3" s="64"/>
      <c r="F3" s="64"/>
      <c r="G3" s="64"/>
      <c r="H3" s="65"/>
      <c r="I3" s="61" t="s">
        <v>286</v>
      </c>
      <c r="J3" s="61" t="s">
        <v>287</v>
      </c>
    </row>
    <row r="4" spans="1:10" ht="105" customHeight="1">
      <c r="A4" s="62"/>
      <c r="B4" s="62"/>
      <c r="C4" s="62"/>
      <c r="D4" s="2" t="s">
        <v>288</v>
      </c>
      <c r="E4" s="2" t="s">
        <v>289</v>
      </c>
      <c r="F4" s="2" t="s">
        <v>290</v>
      </c>
      <c r="G4" s="2" t="s">
        <v>291</v>
      </c>
      <c r="H4" s="2" t="s">
        <v>292</v>
      </c>
      <c r="I4" s="62"/>
      <c r="J4" s="62"/>
    </row>
    <row r="5" spans="1:10" ht="24.75" customHeight="1">
      <c r="A5" s="52" t="s">
        <v>272</v>
      </c>
      <c r="B5" s="52" t="s">
        <v>273</v>
      </c>
      <c r="C5" s="46" t="s">
        <v>293</v>
      </c>
      <c r="D5" s="46">
        <v>30.8843</v>
      </c>
      <c r="E5" s="53">
        <v>26.3638</v>
      </c>
      <c r="F5" s="54">
        <v>8.6166</v>
      </c>
      <c r="G5" s="46">
        <v>0</v>
      </c>
      <c r="H5" s="54">
        <f aca="true" t="shared" si="0" ref="H5:H14">D5+E5+F5+G5</f>
        <v>65.8647</v>
      </c>
      <c r="I5" s="46" t="s">
        <v>294</v>
      </c>
      <c r="J5" s="46">
        <v>0</v>
      </c>
    </row>
    <row r="6" spans="1:10" ht="24.75" customHeight="1">
      <c r="A6" s="52" t="s">
        <v>274</v>
      </c>
      <c r="B6" s="52" t="s">
        <v>199</v>
      </c>
      <c r="C6" s="46" t="s">
        <v>295</v>
      </c>
      <c r="D6" s="46">
        <v>27.7959</v>
      </c>
      <c r="E6" s="53">
        <v>23.7274</v>
      </c>
      <c r="F6" s="54">
        <v>8.7697</v>
      </c>
      <c r="G6" s="46">
        <v>0</v>
      </c>
      <c r="H6" s="54">
        <f t="shared" si="0"/>
        <v>60.293</v>
      </c>
      <c r="I6" s="46" t="s">
        <v>294</v>
      </c>
      <c r="J6" s="46">
        <v>0</v>
      </c>
    </row>
    <row r="7" spans="1:10" ht="24.75" customHeight="1">
      <c r="A7" s="55" t="s">
        <v>296</v>
      </c>
      <c r="B7" s="55" t="s">
        <v>297</v>
      </c>
      <c r="C7" s="46" t="s">
        <v>298</v>
      </c>
      <c r="D7" s="46">
        <v>27.7959</v>
      </c>
      <c r="E7" s="53">
        <v>20.5613</v>
      </c>
      <c r="F7" s="54">
        <v>8.2162</v>
      </c>
      <c r="G7" s="46">
        <v>0</v>
      </c>
      <c r="H7" s="54">
        <f t="shared" si="0"/>
        <v>56.5734</v>
      </c>
      <c r="I7" s="46" t="s">
        <v>294</v>
      </c>
      <c r="J7" s="46">
        <v>0</v>
      </c>
    </row>
    <row r="8" spans="1:10" ht="24.75" customHeight="1">
      <c r="A8" s="52" t="s">
        <v>275</v>
      </c>
      <c r="B8" s="52" t="s">
        <v>205</v>
      </c>
      <c r="C8" s="46" t="s">
        <v>299</v>
      </c>
      <c r="D8" s="46">
        <v>27.7959</v>
      </c>
      <c r="E8" s="53">
        <v>23.7274</v>
      </c>
      <c r="F8" s="54">
        <v>8.4698</v>
      </c>
      <c r="G8" s="46">
        <v>0</v>
      </c>
      <c r="H8" s="54">
        <f t="shared" si="0"/>
        <v>59.9931</v>
      </c>
      <c r="I8" s="46" t="s">
        <v>294</v>
      </c>
      <c r="J8" s="46">
        <v>0</v>
      </c>
    </row>
    <row r="9" spans="1:10" ht="24.75" customHeight="1">
      <c r="A9" s="52" t="s">
        <v>276</v>
      </c>
      <c r="B9" s="52" t="s">
        <v>199</v>
      </c>
      <c r="C9" s="46" t="s">
        <v>300</v>
      </c>
      <c r="D9" s="46">
        <v>25.4054</v>
      </c>
      <c r="E9" s="53">
        <v>23.1035</v>
      </c>
      <c r="F9" s="54">
        <v>8.2745</v>
      </c>
      <c r="G9" s="46">
        <v>0</v>
      </c>
      <c r="H9" s="54">
        <f t="shared" si="0"/>
        <v>56.7834</v>
      </c>
      <c r="I9" s="46" t="s">
        <v>294</v>
      </c>
      <c r="J9" s="46">
        <v>0</v>
      </c>
    </row>
    <row r="10" spans="1:10" ht="24.75" customHeight="1">
      <c r="A10" s="55" t="s">
        <v>301</v>
      </c>
      <c r="B10" s="55" t="s">
        <v>302</v>
      </c>
      <c r="C10" s="46" t="s">
        <v>303</v>
      </c>
      <c r="D10" s="46">
        <v>27.7959</v>
      </c>
      <c r="E10" s="53">
        <v>21.3529</v>
      </c>
      <c r="F10" s="54">
        <v>5.584</v>
      </c>
      <c r="G10" s="46">
        <v>0</v>
      </c>
      <c r="H10" s="54">
        <f t="shared" si="0"/>
        <v>54.7328</v>
      </c>
      <c r="I10" s="46" t="s">
        <v>294</v>
      </c>
      <c r="J10" s="46">
        <v>0</v>
      </c>
    </row>
    <row r="11" spans="1:10" ht="24.75" customHeight="1">
      <c r="A11" s="55" t="s">
        <v>304</v>
      </c>
      <c r="B11" s="55" t="s">
        <v>305</v>
      </c>
      <c r="C11" s="46" t="s">
        <v>306</v>
      </c>
      <c r="D11" s="46">
        <v>25.4795</v>
      </c>
      <c r="E11" s="53">
        <v>6.6501</v>
      </c>
      <c r="F11" s="54">
        <v>5.3898</v>
      </c>
      <c r="G11" s="46">
        <v>0</v>
      </c>
      <c r="H11" s="54">
        <f t="shared" si="0"/>
        <v>37.519400000000005</v>
      </c>
      <c r="I11" s="46" t="s">
        <v>294</v>
      </c>
      <c r="J11" s="46">
        <v>0</v>
      </c>
    </row>
    <row r="12" spans="1:10" ht="24.75" customHeight="1">
      <c r="A12" s="52" t="s">
        <v>277</v>
      </c>
      <c r="B12" s="52" t="s">
        <v>278</v>
      </c>
      <c r="C12" s="46" t="s">
        <v>307</v>
      </c>
      <c r="D12" s="46">
        <v>25.5722</v>
      </c>
      <c r="E12" s="54">
        <v>24.9773</v>
      </c>
      <c r="F12" s="54">
        <v>9.2407</v>
      </c>
      <c r="G12" s="46">
        <v>0</v>
      </c>
      <c r="H12" s="54">
        <f t="shared" si="0"/>
        <v>59.7902</v>
      </c>
      <c r="I12" s="46" t="s">
        <v>294</v>
      </c>
      <c r="J12" s="46">
        <v>0</v>
      </c>
    </row>
    <row r="13" spans="1:10" ht="24.75" customHeight="1">
      <c r="A13" s="52" t="s">
        <v>279</v>
      </c>
      <c r="B13" s="52" t="s">
        <v>199</v>
      </c>
      <c r="C13" s="46" t="s">
        <v>308</v>
      </c>
      <c r="D13" s="46">
        <v>20.8469</v>
      </c>
      <c r="E13" s="54">
        <v>21.9137</v>
      </c>
      <c r="F13" s="54">
        <v>8.2972</v>
      </c>
      <c r="G13" s="46">
        <v>0</v>
      </c>
      <c r="H13" s="54">
        <f t="shared" si="0"/>
        <v>51.0578</v>
      </c>
      <c r="I13" s="46" t="s">
        <v>294</v>
      </c>
      <c r="J13" s="46">
        <v>0</v>
      </c>
    </row>
    <row r="14" spans="1:10" ht="24.75" customHeight="1">
      <c r="A14" s="52" t="s">
        <v>309</v>
      </c>
      <c r="B14" s="52" t="s">
        <v>305</v>
      </c>
      <c r="C14" s="46" t="s">
        <v>310</v>
      </c>
      <c r="D14" s="46"/>
      <c r="E14" s="54">
        <v>6.3321</v>
      </c>
      <c r="F14" s="54">
        <v>0</v>
      </c>
      <c r="G14" s="46">
        <v>0</v>
      </c>
      <c r="H14" s="54">
        <f t="shared" si="0"/>
        <v>6.3321</v>
      </c>
      <c r="I14" s="46" t="s">
        <v>294</v>
      </c>
      <c r="J14" s="46">
        <v>0</v>
      </c>
    </row>
    <row r="15" spans="1:10" ht="24.75" customHeight="1">
      <c r="A15" s="56"/>
      <c r="B15" s="56"/>
      <c r="C15" s="56"/>
      <c r="D15" s="56"/>
      <c r="E15" s="57"/>
      <c r="F15" s="56"/>
      <c r="G15" s="56"/>
      <c r="H15" s="56"/>
      <c r="I15" s="56"/>
      <c r="J15" s="56"/>
    </row>
  </sheetData>
  <sheetProtection/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15748031496062992" right="0.15748031496062992" top="0.2362204724409449" bottom="0.15748031496062992" header="0.1968503937007874" footer="0.2362204724409449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2" sqref="J12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0.25390625" style="1" customWidth="1"/>
    <col min="8" max="8" width="13.25390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s="97" customFormat="1" ht="21">
      <c r="A1" s="96" t="s">
        <v>520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99" customFormat="1" ht="20.25" customHeight="1">
      <c r="A2" s="98" t="s">
        <v>521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4" customFormat="1" ht="22.5" customHeight="1">
      <c r="A3" s="100" t="s">
        <v>522</v>
      </c>
      <c r="B3" s="100" t="s">
        <v>523</v>
      </c>
      <c r="C3" s="100" t="s">
        <v>524</v>
      </c>
      <c r="D3" s="101" t="s">
        <v>525</v>
      </c>
      <c r="E3" s="102"/>
      <c r="F3" s="102"/>
      <c r="G3" s="102"/>
      <c r="H3" s="103"/>
      <c r="I3" s="100" t="s">
        <v>526</v>
      </c>
      <c r="J3" s="100" t="s">
        <v>527</v>
      </c>
    </row>
    <row r="4" spans="1:10" s="104" customFormat="1" ht="82.5" customHeight="1">
      <c r="A4" s="105"/>
      <c r="B4" s="105"/>
      <c r="C4" s="105"/>
      <c r="D4" s="106" t="s">
        <v>528</v>
      </c>
      <c r="E4" s="106" t="s">
        <v>529</v>
      </c>
      <c r="F4" s="106" t="s">
        <v>530</v>
      </c>
      <c r="G4" s="106" t="s">
        <v>531</v>
      </c>
      <c r="H4" s="106" t="s">
        <v>532</v>
      </c>
      <c r="I4" s="105"/>
      <c r="J4" s="105"/>
    </row>
    <row r="5" spans="1:10" s="104" customFormat="1" ht="38.25" customHeight="1">
      <c r="A5" s="107" t="s">
        <v>510</v>
      </c>
      <c r="B5" s="108" t="s">
        <v>533</v>
      </c>
      <c r="C5" s="108" t="s">
        <v>534</v>
      </c>
      <c r="D5" s="109">
        <v>20.26</v>
      </c>
      <c r="E5" s="110">
        <v>26.2829</v>
      </c>
      <c r="F5" s="106">
        <v>6.9974</v>
      </c>
      <c r="G5" s="106">
        <v>0</v>
      </c>
      <c r="H5" s="111">
        <f aca="true" t="shared" si="0" ref="H5:H11">D5+E5+F5</f>
        <v>53.5403</v>
      </c>
      <c r="I5" s="106" t="s">
        <v>535</v>
      </c>
      <c r="J5" s="106">
        <v>0</v>
      </c>
    </row>
    <row r="6" spans="1:10" s="104" customFormat="1" ht="38.25" customHeight="1">
      <c r="A6" s="112" t="s">
        <v>511</v>
      </c>
      <c r="B6" s="108" t="s">
        <v>536</v>
      </c>
      <c r="C6" s="108" t="s">
        <v>537</v>
      </c>
      <c r="D6" s="109">
        <v>50.2124</v>
      </c>
      <c r="E6" s="110">
        <v>36.0821</v>
      </c>
      <c r="F6" s="106">
        <v>6.2388</v>
      </c>
      <c r="G6" s="106">
        <v>0</v>
      </c>
      <c r="H6" s="111">
        <f t="shared" si="0"/>
        <v>92.5333</v>
      </c>
      <c r="I6" s="106" t="s">
        <v>535</v>
      </c>
      <c r="J6" s="106">
        <v>0</v>
      </c>
    </row>
    <row r="7" spans="1:10" s="104" customFormat="1" ht="38.25" customHeight="1">
      <c r="A7" s="112" t="s">
        <v>512</v>
      </c>
      <c r="B7" s="108" t="s">
        <v>538</v>
      </c>
      <c r="C7" s="108" t="s">
        <v>513</v>
      </c>
      <c r="D7" s="109">
        <v>45.1912</v>
      </c>
      <c r="E7" s="110">
        <v>32.4739</v>
      </c>
      <c r="F7" s="106">
        <v>6.0241</v>
      </c>
      <c r="G7" s="106">
        <v>0</v>
      </c>
      <c r="H7" s="111">
        <f t="shared" si="0"/>
        <v>83.6892</v>
      </c>
      <c r="I7" s="106" t="s">
        <v>535</v>
      </c>
      <c r="J7" s="106">
        <v>0</v>
      </c>
    </row>
    <row r="8" spans="1:10" s="104" customFormat="1" ht="38.25" customHeight="1">
      <c r="A8" s="112" t="s">
        <v>514</v>
      </c>
      <c r="B8" s="108" t="s">
        <v>539</v>
      </c>
      <c r="C8" s="108" t="s">
        <v>515</v>
      </c>
      <c r="D8" s="109">
        <v>45.1912</v>
      </c>
      <c r="E8" s="110">
        <v>32.4739</v>
      </c>
      <c r="F8" s="106">
        <v>6.613</v>
      </c>
      <c r="G8" s="106">
        <v>0</v>
      </c>
      <c r="H8" s="111">
        <f t="shared" si="0"/>
        <v>84.2781</v>
      </c>
      <c r="I8" s="106" t="s">
        <v>535</v>
      </c>
      <c r="J8" s="106">
        <v>0</v>
      </c>
    </row>
    <row r="9" spans="1:10" s="104" customFormat="1" ht="45" customHeight="1">
      <c r="A9" s="107" t="s">
        <v>516</v>
      </c>
      <c r="B9" s="108" t="s">
        <v>540</v>
      </c>
      <c r="C9" s="108" t="s">
        <v>515</v>
      </c>
      <c r="D9" s="109">
        <v>45.1912</v>
      </c>
      <c r="E9" s="110">
        <v>32.4739</v>
      </c>
      <c r="F9" s="106">
        <v>6.613</v>
      </c>
      <c r="G9" s="106">
        <v>0</v>
      </c>
      <c r="H9" s="111">
        <f t="shared" si="0"/>
        <v>84.2781</v>
      </c>
      <c r="I9" s="106" t="s">
        <v>535</v>
      </c>
      <c r="J9" s="106">
        <v>0</v>
      </c>
    </row>
    <row r="10" spans="1:10" s="104" customFormat="1" ht="38.25" customHeight="1">
      <c r="A10" s="112" t="s">
        <v>517</v>
      </c>
      <c r="B10" s="108" t="s">
        <v>541</v>
      </c>
      <c r="C10" s="108" t="s">
        <v>515</v>
      </c>
      <c r="D10" s="109">
        <v>45.1912</v>
      </c>
      <c r="E10" s="110">
        <v>32.4739</v>
      </c>
      <c r="F10" s="106">
        <v>5.3918</v>
      </c>
      <c r="G10" s="106">
        <v>0</v>
      </c>
      <c r="H10" s="111">
        <f t="shared" si="0"/>
        <v>83.0569</v>
      </c>
      <c r="I10" s="106" t="s">
        <v>535</v>
      </c>
      <c r="J10" s="106">
        <v>0</v>
      </c>
    </row>
    <row r="11" spans="1:10" s="104" customFormat="1" ht="38.25" customHeight="1">
      <c r="A11" s="112" t="s">
        <v>518</v>
      </c>
      <c r="B11" s="108" t="s">
        <v>538</v>
      </c>
      <c r="C11" s="108" t="s">
        <v>519</v>
      </c>
      <c r="D11" s="109">
        <v>45.1912</v>
      </c>
      <c r="E11" s="110">
        <v>32.3904</v>
      </c>
      <c r="F11" s="106">
        <v>5.4244</v>
      </c>
      <c r="G11" s="106">
        <v>0</v>
      </c>
      <c r="H11" s="111">
        <f t="shared" si="0"/>
        <v>83.00600000000001</v>
      </c>
      <c r="I11" s="106" t="s">
        <v>535</v>
      </c>
      <c r="J11" s="106">
        <v>0</v>
      </c>
    </row>
  </sheetData>
  <sheetProtection/>
  <mergeCells count="8">
    <mergeCell ref="A3:A4"/>
    <mergeCell ref="B3:B4"/>
    <mergeCell ref="C3:C4"/>
    <mergeCell ref="D3:H3"/>
    <mergeCell ref="A1:J1"/>
    <mergeCell ref="A2:J2"/>
    <mergeCell ref="I3:I4"/>
    <mergeCell ref="J3:J4"/>
  </mergeCells>
  <printOptions horizontalCentered="1" verticalCentered="1"/>
  <pageMargins left="0.4330708661417323" right="0.35433070866141736" top="0.45" bottom="0.45" header="0.19" footer="0.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17" sqref="E17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206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223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207</v>
      </c>
      <c r="B3" s="61" t="s">
        <v>208</v>
      </c>
      <c r="C3" s="61" t="s">
        <v>209</v>
      </c>
      <c r="D3" s="63" t="s">
        <v>210</v>
      </c>
      <c r="E3" s="64"/>
      <c r="F3" s="64"/>
      <c r="G3" s="64"/>
      <c r="H3" s="65"/>
      <c r="I3" s="61" t="s">
        <v>211</v>
      </c>
      <c r="J3" s="61" t="s">
        <v>212</v>
      </c>
    </row>
    <row r="4" spans="1:10" ht="141.75" customHeight="1">
      <c r="A4" s="62"/>
      <c r="B4" s="62"/>
      <c r="C4" s="62"/>
      <c r="D4" s="2" t="s">
        <v>213</v>
      </c>
      <c r="E4" s="2" t="s">
        <v>214</v>
      </c>
      <c r="F4" s="2" t="s">
        <v>215</v>
      </c>
      <c r="G4" s="2" t="s">
        <v>216</v>
      </c>
      <c r="H4" s="2" t="s">
        <v>217</v>
      </c>
      <c r="I4" s="62"/>
      <c r="J4" s="62"/>
    </row>
    <row r="5" spans="1:10" ht="24.75" customHeight="1">
      <c r="A5" s="2" t="s">
        <v>194</v>
      </c>
      <c r="B5" s="31" t="s">
        <v>195</v>
      </c>
      <c r="C5" s="29" t="s">
        <v>218</v>
      </c>
      <c r="D5" s="32">
        <v>47.3476</v>
      </c>
      <c r="E5" s="32">
        <v>20.452592399999997</v>
      </c>
      <c r="F5" s="32">
        <v>7.26</v>
      </c>
      <c r="G5" s="2">
        <v>0</v>
      </c>
      <c r="H5" s="33">
        <f aca="true" t="shared" si="0" ref="H5:H11">SUM(D5:G5)</f>
        <v>75.0601924</v>
      </c>
      <c r="I5" s="2" t="s">
        <v>219</v>
      </c>
      <c r="J5" s="2">
        <v>0</v>
      </c>
    </row>
    <row r="6" spans="1:10" ht="24.75" customHeight="1">
      <c r="A6" s="2" t="s">
        <v>196</v>
      </c>
      <c r="B6" s="31" t="s">
        <v>197</v>
      </c>
      <c r="C6" s="29" t="s">
        <v>220</v>
      </c>
      <c r="D6" s="32">
        <v>43.402</v>
      </c>
      <c r="E6" s="32">
        <v>7.942566</v>
      </c>
      <c r="F6" s="32">
        <v>6.68</v>
      </c>
      <c r="G6" s="2">
        <v>0</v>
      </c>
      <c r="H6" s="33">
        <f t="shared" si="0"/>
        <v>58.024566</v>
      </c>
      <c r="I6" s="2" t="s">
        <v>219</v>
      </c>
      <c r="J6" s="2">
        <v>0</v>
      </c>
    </row>
    <row r="7" spans="1:10" ht="24.75" customHeight="1">
      <c r="A7" s="2" t="s">
        <v>198</v>
      </c>
      <c r="B7" s="2" t="s">
        <v>199</v>
      </c>
      <c r="C7" s="29" t="s">
        <v>221</v>
      </c>
      <c r="D7" s="32">
        <v>42.6128</v>
      </c>
      <c r="E7" s="32">
        <v>9.100062959999999</v>
      </c>
      <c r="F7" s="32">
        <v>8</v>
      </c>
      <c r="G7" s="2">
        <v>0</v>
      </c>
      <c r="H7" s="33">
        <f t="shared" si="0"/>
        <v>59.712862959999995</v>
      </c>
      <c r="I7" s="2" t="s">
        <v>219</v>
      </c>
      <c r="J7" s="2">
        <v>0</v>
      </c>
    </row>
    <row r="8" spans="1:10" ht="24.75" customHeight="1">
      <c r="A8" s="2" t="s">
        <v>200</v>
      </c>
      <c r="B8" s="2" t="s">
        <v>201</v>
      </c>
      <c r="C8" s="29" t="s">
        <v>221</v>
      </c>
      <c r="D8" s="32">
        <v>42.6128</v>
      </c>
      <c r="E8" s="32">
        <v>9.100062959999999</v>
      </c>
      <c r="F8" s="32">
        <v>8.1</v>
      </c>
      <c r="G8" s="2">
        <v>0</v>
      </c>
      <c r="H8" s="33">
        <f t="shared" si="0"/>
        <v>59.81286296</v>
      </c>
      <c r="I8" s="2" t="s">
        <v>219</v>
      </c>
      <c r="J8" s="2">
        <v>0</v>
      </c>
    </row>
    <row r="9" spans="1:10" ht="24.75" customHeight="1">
      <c r="A9" s="2" t="s">
        <v>202</v>
      </c>
      <c r="B9" s="2" t="s">
        <v>199</v>
      </c>
      <c r="C9" s="29" t="s">
        <v>221</v>
      </c>
      <c r="D9" s="32">
        <v>42.6128</v>
      </c>
      <c r="E9" s="32">
        <v>9.100062959999999</v>
      </c>
      <c r="F9" s="32">
        <v>8.2</v>
      </c>
      <c r="G9" s="2">
        <v>0</v>
      </c>
      <c r="H9" s="33">
        <f t="shared" si="0"/>
        <v>59.91286296</v>
      </c>
      <c r="I9" s="2" t="s">
        <v>219</v>
      </c>
      <c r="J9" s="2">
        <v>0</v>
      </c>
    </row>
    <row r="10" spans="1:10" ht="24.75" customHeight="1">
      <c r="A10" s="2" t="s">
        <v>203</v>
      </c>
      <c r="B10" s="2" t="s">
        <v>199</v>
      </c>
      <c r="C10" s="29" t="s">
        <v>222</v>
      </c>
      <c r="D10" s="32">
        <v>24.8575</v>
      </c>
      <c r="E10" s="32">
        <v>4.5489225</v>
      </c>
      <c r="F10" s="32">
        <v>5.88</v>
      </c>
      <c r="G10" s="2">
        <v>0</v>
      </c>
      <c r="H10" s="33">
        <f t="shared" si="0"/>
        <v>35.2864225</v>
      </c>
      <c r="I10" s="2" t="s">
        <v>219</v>
      </c>
      <c r="J10" s="2">
        <v>0</v>
      </c>
    </row>
    <row r="11" spans="1:10" ht="24.75" customHeight="1">
      <c r="A11" s="2" t="s">
        <v>204</v>
      </c>
      <c r="B11" s="2" t="s">
        <v>205</v>
      </c>
      <c r="C11" s="29" t="s">
        <v>222</v>
      </c>
      <c r="D11" s="32">
        <v>24.8575</v>
      </c>
      <c r="E11" s="32">
        <v>4.5489225</v>
      </c>
      <c r="F11" s="32">
        <v>5.93</v>
      </c>
      <c r="G11" s="2">
        <v>0</v>
      </c>
      <c r="H11" s="33">
        <f t="shared" si="0"/>
        <v>35.3364225</v>
      </c>
      <c r="I11" s="2" t="s">
        <v>219</v>
      </c>
      <c r="J11" s="2">
        <v>0</v>
      </c>
    </row>
  </sheetData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4330708661417323" right="0.35433070866141736" top="0" bottom="0" header="0.196850393700787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130" zoomScaleNormal="130" workbookViewId="0" topLeftCell="A1">
      <selection activeCell="A1" sqref="A1:IV1"/>
    </sheetView>
  </sheetViews>
  <sheetFormatPr defaultColWidth="9.00390625" defaultRowHeight="14.25"/>
  <cols>
    <col min="1" max="1" width="9.00390625" style="1" customWidth="1"/>
    <col min="2" max="2" width="33.25390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5.625" style="1" customWidth="1"/>
    <col min="7" max="7" width="12.375" style="1" customWidth="1"/>
    <col min="8" max="8" width="14.37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58" t="s">
        <v>583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53.25" customHeight="1">
      <c r="A3" s="68" t="s">
        <v>75</v>
      </c>
      <c r="B3" s="68" t="s">
        <v>76</v>
      </c>
      <c r="C3" s="68" t="s">
        <v>77</v>
      </c>
      <c r="D3" s="59" t="s">
        <v>78</v>
      </c>
      <c r="E3" s="76"/>
      <c r="F3" s="76"/>
      <c r="G3" s="76"/>
      <c r="H3" s="77"/>
      <c r="I3" s="68" t="s">
        <v>79</v>
      </c>
      <c r="J3" s="68" t="s">
        <v>80</v>
      </c>
    </row>
    <row r="4" spans="1:10" ht="141.75" customHeight="1">
      <c r="A4" s="69"/>
      <c r="B4" s="69"/>
      <c r="C4" s="69"/>
      <c r="D4" s="5" t="s">
        <v>81</v>
      </c>
      <c r="E4" s="5" t="s">
        <v>82</v>
      </c>
      <c r="F4" s="5" t="s">
        <v>83</v>
      </c>
      <c r="G4" s="5" t="s">
        <v>84</v>
      </c>
      <c r="H4" s="5" t="s">
        <v>85</v>
      </c>
      <c r="I4" s="69"/>
      <c r="J4" s="69"/>
    </row>
    <row r="5" spans="1:10" ht="24.75" customHeight="1">
      <c r="A5" s="116" t="s">
        <v>571</v>
      </c>
      <c r="B5" s="116" t="s">
        <v>420</v>
      </c>
      <c r="C5" s="116" t="s">
        <v>572</v>
      </c>
      <c r="D5" s="117">
        <v>37.2784</v>
      </c>
      <c r="E5" s="117">
        <v>19.799</v>
      </c>
      <c r="F5" s="116">
        <v>9.9309</v>
      </c>
      <c r="G5" s="116">
        <v>0</v>
      </c>
      <c r="H5" s="117">
        <f aca="true" t="shared" si="0" ref="H5:H12">SUM(D5:G5)</f>
        <v>67.00829999999999</v>
      </c>
      <c r="I5" s="116" t="s">
        <v>13</v>
      </c>
      <c r="J5" s="116">
        <v>0</v>
      </c>
    </row>
    <row r="6" spans="1:10" ht="24.75" customHeight="1">
      <c r="A6" s="116" t="s">
        <v>573</v>
      </c>
      <c r="B6" s="116" t="s">
        <v>16</v>
      </c>
      <c r="C6" s="116" t="s">
        <v>572</v>
      </c>
      <c r="D6" s="117">
        <v>37.2784</v>
      </c>
      <c r="E6" s="117">
        <v>19.799</v>
      </c>
      <c r="F6" s="116">
        <v>9.9369</v>
      </c>
      <c r="G6" s="116">
        <v>0</v>
      </c>
      <c r="H6" s="117">
        <f t="shared" si="0"/>
        <v>67.01429999999999</v>
      </c>
      <c r="I6" s="116" t="s">
        <v>13</v>
      </c>
      <c r="J6" s="116">
        <v>0</v>
      </c>
    </row>
    <row r="7" spans="1:10" ht="24.75" customHeight="1">
      <c r="A7" s="116" t="s">
        <v>574</v>
      </c>
      <c r="B7" s="116" t="s">
        <v>575</v>
      </c>
      <c r="C7" s="116" t="s">
        <v>576</v>
      </c>
      <c r="D7" s="117">
        <v>33.5506</v>
      </c>
      <c r="E7" s="117">
        <v>17.8191</v>
      </c>
      <c r="F7" s="116">
        <v>8.7121</v>
      </c>
      <c r="G7" s="116">
        <v>0</v>
      </c>
      <c r="H7" s="117">
        <f t="shared" si="0"/>
        <v>60.0818</v>
      </c>
      <c r="I7" s="116" t="s">
        <v>13</v>
      </c>
      <c r="J7" s="116">
        <v>0</v>
      </c>
    </row>
    <row r="8" spans="1:10" ht="24.75" customHeight="1">
      <c r="A8" s="116" t="s">
        <v>577</v>
      </c>
      <c r="B8" s="116" t="s">
        <v>248</v>
      </c>
      <c r="C8" s="116" t="s">
        <v>572</v>
      </c>
      <c r="D8" s="117">
        <v>33.5506</v>
      </c>
      <c r="E8" s="117">
        <v>17.8191</v>
      </c>
      <c r="F8" s="116">
        <v>9.7466</v>
      </c>
      <c r="G8" s="116">
        <v>0</v>
      </c>
      <c r="H8" s="117">
        <f t="shared" si="0"/>
        <v>61.1163</v>
      </c>
      <c r="I8" s="116" t="s">
        <v>13</v>
      </c>
      <c r="J8" s="116">
        <v>0</v>
      </c>
    </row>
    <row r="9" spans="1:10" ht="24.75" customHeight="1">
      <c r="A9" s="116" t="s">
        <v>578</v>
      </c>
      <c r="B9" s="116" t="s">
        <v>579</v>
      </c>
      <c r="C9" s="116" t="s">
        <v>572</v>
      </c>
      <c r="D9" s="117">
        <v>33.5506</v>
      </c>
      <c r="E9" s="117">
        <v>17.8191</v>
      </c>
      <c r="F9" s="116">
        <v>7.1087</v>
      </c>
      <c r="G9" s="116">
        <v>0</v>
      </c>
      <c r="H9" s="117">
        <f t="shared" si="0"/>
        <v>58.4784</v>
      </c>
      <c r="I9" s="116" t="s">
        <v>13</v>
      </c>
      <c r="J9" s="116">
        <v>0</v>
      </c>
    </row>
    <row r="10" spans="1:10" ht="24.75" customHeight="1">
      <c r="A10" s="116" t="s">
        <v>580</v>
      </c>
      <c r="B10" s="116" t="s">
        <v>248</v>
      </c>
      <c r="C10" s="116" t="s">
        <v>572</v>
      </c>
      <c r="D10" s="117">
        <v>33.5506</v>
      </c>
      <c r="E10" s="117">
        <v>17.8191</v>
      </c>
      <c r="F10" s="116">
        <v>9.7217</v>
      </c>
      <c r="G10" s="116">
        <v>0</v>
      </c>
      <c r="H10" s="117">
        <f t="shared" si="0"/>
        <v>61.0914</v>
      </c>
      <c r="I10" s="116" t="s">
        <v>13</v>
      </c>
      <c r="J10" s="116">
        <v>0</v>
      </c>
    </row>
    <row r="11" spans="1:10" ht="24.75" customHeight="1">
      <c r="A11" s="116" t="s">
        <v>581</v>
      </c>
      <c r="B11" s="116" t="s">
        <v>248</v>
      </c>
      <c r="C11" s="116" t="s">
        <v>572</v>
      </c>
      <c r="D11" s="117">
        <v>33.5506</v>
      </c>
      <c r="E11" s="117">
        <v>17.8191</v>
      </c>
      <c r="F11" s="116">
        <v>9.7434</v>
      </c>
      <c r="G11" s="116">
        <v>0</v>
      </c>
      <c r="H11" s="117">
        <f t="shared" si="0"/>
        <v>61.1131</v>
      </c>
      <c r="I11" s="116" t="s">
        <v>13</v>
      </c>
      <c r="J11" s="116">
        <v>0</v>
      </c>
    </row>
    <row r="12" spans="1:10" ht="24.75" customHeight="1">
      <c r="A12" s="116" t="s">
        <v>582</v>
      </c>
      <c r="B12" s="116" t="s">
        <v>248</v>
      </c>
      <c r="C12" s="116" t="s">
        <v>572</v>
      </c>
      <c r="D12" s="117">
        <v>33.5506</v>
      </c>
      <c r="E12" s="117">
        <v>17.8191</v>
      </c>
      <c r="F12" s="116">
        <v>9.7677</v>
      </c>
      <c r="G12" s="116">
        <v>0</v>
      </c>
      <c r="H12" s="117">
        <f t="shared" si="0"/>
        <v>61.1374</v>
      </c>
      <c r="I12" s="116" t="s">
        <v>13</v>
      </c>
      <c r="J12" s="116">
        <v>0</v>
      </c>
    </row>
  </sheetData>
  <sheetProtection/>
  <mergeCells count="8">
    <mergeCell ref="A1:J1"/>
    <mergeCell ref="A2:J2"/>
    <mergeCell ref="D3:H3"/>
    <mergeCell ref="A3:A4"/>
    <mergeCell ref="B3:B4"/>
    <mergeCell ref="C3:C4"/>
    <mergeCell ref="I3:I4"/>
    <mergeCell ref="J3:J4"/>
  </mergeCells>
  <printOptions horizontalCentered="1" verticalCentered="1"/>
  <pageMargins left="0.432638888888889" right="0.354166666666667" top="0.448611111111111" bottom="0.448611111111111" header="0.188888888888889" footer="0.227777777777778"/>
  <pageSetup fitToHeight="1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workbookViewId="0" topLeftCell="A1">
      <selection activeCell="N11" sqref="N11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41.25" customHeight="1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5.25" customHeight="1">
      <c r="A2" s="67" t="s">
        <v>452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6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09.5" customHeight="1">
      <c r="A4" s="62"/>
      <c r="B4" s="62"/>
      <c r="C4" s="62"/>
      <c r="D4" s="2" t="s">
        <v>81</v>
      </c>
      <c r="E4" s="2" t="s">
        <v>82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39" customHeight="1">
      <c r="A5" s="2" t="s">
        <v>453</v>
      </c>
      <c r="B5" s="2" t="s">
        <v>454</v>
      </c>
      <c r="C5" s="2" t="s">
        <v>455</v>
      </c>
      <c r="D5" s="92">
        <v>46.8249</v>
      </c>
      <c r="E5" s="2">
        <v>14.0475</v>
      </c>
      <c r="F5" s="2" t="s">
        <v>448</v>
      </c>
      <c r="G5" s="2" t="s">
        <v>448</v>
      </c>
      <c r="H5" s="2" t="s">
        <v>448</v>
      </c>
      <c r="I5" s="2" t="s">
        <v>448</v>
      </c>
      <c r="J5" s="2">
        <v>0</v>
      </c>
    </row>
    <row r="6" spans="1:10" ht="39" customHeight="1">
      <c r="A6" s="2" t="s">
        <v>456</v>
      </c>
      <c r="B6" s="2" t="s">
        <v>273</v>
      </c>
      <c r="C6" s="2" t="s">
        <v>457</v>
      </c>
      <c r="D6" s="92">
        <v>31.2166</v>
      </c>
      <c r="E6" s="2">
        <v>14.6766</v>
      </c>
      <c r="F6" s="2">
        <v>5.8157</v>
      </c>
      <c r="G6" s="1">
        <v>0</v>
      </c>
      <c r="H6" s="2">
        <f aca="true" t="shared" si="0" ref="H6:H11">D6+E6+F6+G6</f>
        <v>51.7089</v>
      </c>
      <c r="I6" s="2" t="s">
        <v>13</v>
      </c>
      <c r="J6" s="2">
        <v>0</v>
      </c>
    </row>
    <row r="7" spans="1:10" ht="39" customHeight="1">
      <c r="A7" s="2" t="s">
        <v>458</v>
      </c>
      <c r="B7" s="2" t="s">
        <v>459</v>
      </c>
      <c r="C7" s="2" t="s">
        <v>460</v>
      </c>
      <c r="D7" s="92">
        <v>42.1424</v>
      </c>
      <c r="E7" s="2">
        <v>35.0363</v>
      </c>
      <c r="F7" s="2">
        <v>6.7506</v>
      </c>
      <c r="G7" s="2">
        <v>0</v>
      </c>
      <c r="H7" s="2">
        <f t="shared" si="0"/>
        <v>83.9293</v>
      </c>
      <c r="I7" s="2" t="s">
        <v>13</v>
      </c>
      <c r="J7" s="2">
        <v>0</v>
      </c>
    </row>
    <row r="8" spans="1:10" ht="39" customHeight="1">
      <c r="A8" s="2" t="s">
        <v>461</v>
      </c>
      <c r="B8" s="2" t="s">
        <v>462</v>
      </c>
      <c r="C8" s="2" t="s">
        <v>455</v>
      </c>
      <c r="D8" s="92">
        <v>42.1424</v>
      </c>
      <c r="E8" s="2">
        <v>35.0363</v>
      </c>
      <c r="F8" s="2">
        <v>6.8383</v>
      </c>
      <c r="G8" s="2">
        <v>0</v>
      </c>
      <c r="H8" s="2">
        <f t="shared" si="0"/>
        <v>84.017</v>
      </c>
      <c r="I8" s="2" t="s">
        <v>13</v>
      </c>
      <c r="J8" s="2">
        <v>0</v>
      </c>
    </row>
    <row r="9" spans="1:10" ht="39" customHeight="1">
      <c r="A9" s="2" t="s">
        <v>463</v>
      </c>
      <c r="B9" s="2" t="s">
        <v>462</v>
      </c>
      <c r="C9" s="2" t="s">
        <v>464</v>
      </c>
      <c r="D9" s="92">
        <v>42.1424</v>
      </c>
      <c r="E9" s="2">
        <v>35.0363</v>
      </c>
      <c r="F9" s="2">
        <v>9.0577</v>
      </c>
      <c r="G9" s="2">
        <v>0</v>
      </c>
      <c r="H9" s="2">
        <f t="shared" si="0"/>
        <v>86.23639999999999</v>
      </c>
      <c r="I9" s="2" t="s">
        <v>13</v>
      </c>
      <c r="J9" s="2">
        <v>0</v>
      </c>
    </row>
    <row r="10" spans="1:10" ht="39" customHeight="1">
      <c r="A10" s="2" t="s">
        <v>465</v>
      </c>
      <c r="B10" s="2" t="s">
        <v>466</v>
      </c>
      <c r="C10" s="2" t="s">
        <v>467</v>
      </c>
      <c r="D10" s="92">
        <v>42.1424</v>
      </c>
      <c r="E10" s="2">
        <v>22.8411</v>
      </c>
      <c r="F10" s="2">
        <v>5.8978</v>
      </c>
      <c r="G10" s="2">
        <v>0</v>
      </c>
      <c r="H10" s="2">
        <f t="shared" si="0"/>
        <v>70.88130000000001</v>
      </c>
      <c r="I10" s="2" t="s">
        <v>13</v>
      </c>
      <c r="J10" s="2">
        <v>0</v>
      </c>
    </row>
    <row r="11" spans="1:10" ht="39" customHeight="1">
      <c r="A11" s="2" t="s">
        <v>468</v>
      </c>
      <c r="B11" s="2" t="s">
        <v>469</v>
      </c>
      <c r="C11" s="2" t="s">
        <v>470</v>
      </c>
      <c r="D11" s="2">
        <v>33.5578</v>
      </c>
      <c r="E11" s="2">
        <v>13.0419</v>
      </c>
      <c r="F11" s="93">
        <f>4.5297+3.1707</f>
        <v>7.7004</v>
      </c>
      <c r="G11" s="2">
        <v>0</v>
      </c>
      <c r="H11" s="2">
        <f t="shared" si="0"/>
        <v>54.3001</v>
      </c>
      <c r="I11" s="2" t="s">
        <v>13</v>
      </c>
      <c r="J11" s="2">
        <v>0</v>
      </c>
    </row>
    <row r="12" spans="1:10" ht="46.5" customHeight="1">
      <c r="A12" s="60" t="s">
        <v>471</v>
      </c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9">
    <mergeCell ref="A1:J1"/>
    <mergeCell ref="A2:J2"/>
    <mergeCell ref="D3:H3"/>
    <mergeCell ref="A12:J12"/>
    <mergeCell ref="A3:A4"/>
    <mergeCell ref="B3:B4"/>
    <mergeCell ref="C3:C4"/>
    <mergeCell ref="I3:I4"/>
    <mergeCell ref="J3:J4"/>
  </mergeCells>
  <printOptions horizontalCentered="1" verticalCentered="1"/>
  <pageMargins left="0.43" right="0.35" top="0.25" bottom="0.25" header="0.19" footer="0.2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4" sqref="E1:E16384"/>
    </sheetView>
  </sheetViews>
  <sheetFormatPr defaultColWidth="9.00390625" defaultRowHeight="14.25"/>
  <cols>
    <col min="1" max="1" width="9.00390625" style="1" customWidth="1"/>
    <col min="2" max="2" width="12.375" style="1" customWidth="1"/>
    <col min="3" max="3" width="11.00390625" style="1" customWidth="1"/>
    <col min="4" max="4" width="14.25390625" style="1" customWidth="1"/>
    <col min="5" max="5" width="15.125" style="1" customWidth="1"/>
    <col min="6" max="6" width="12.375" style="1" customWidth="1"/>
    <col min="7" max="7" width="12.50390625" style="1" customWidth="1"/>
    <col min="8" max="8" width="9.375" style="1" customWidth="1"/>
    <col min="9" max="9" width="9.00390625" style="1" customWidth="1"/>
    <col min="10" max="10" width="15.75390625" style="1" customWidth="1"/>
    <col min="11" max="16384" width="9.00390625" style="1" customWidth="1"/>
  </cols>
  <sheetData>
    <row r="1" spans="1:10" ht="30.75" customHeight="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7" customHeight="1">
      <c r="A2" s="89" t="s">
        <v>260</v>
      </c>
      <c r="B2" s="89"/>
      <c r="C2" s="89"/>
      <c r="D2" s="89"/>
      <c r="E2" s="89"/>
      <c r="F2" s="89"/>
      <c r="G2" s="89"/>
      <c r="H2" s="89"/>
      <c r="I2" s="48"/>
      <c r="J2" s="48"/>
    </row>
    <row r="3" spans="1:10" ht="34.5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27.5" customHeight="1">
      <c r="A4" s="62"/>
      <c r="B4" s="62"/>
      <c r="C4" s="62"/>
      <c r="D4" s="2" t="s">
        <v>261</v>
      </c>
      <c r="E4" s="2" t="s">
        <v>262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33" customHeight="1">
      <c r="A5" s="49" t="s">
        <v>263</v>
      </c>
      <c r="B5" s="49" t="s">
        <v>264</v>
      </c>
      <c r="C5" s="49" t="s">
        <v>265</v>
      </c>
      <c r="D5" s="50">
        <v>0</v>
      </c>
      <c r="E5" s="51">
        <v>9.4505</v>
      </c>
      <c r="F5" s="50">
        <v>7.34</v>
      </c>
      <c r="G5" s="50">
        <v>0</v>
      </c>
      <c r="H5" s="50">
        <f>SUM(D5:G5)</f>
        <v>16.7905</v>
      </c>
      <c r="I5" s="49" t="s">
        <v>13</v>
      </c>
      <c r="J5" s="50">
        <v>0</v>
      </c>
    </row>
    <row r="6" spans="1:10" ht="30.75" customHeight="1">
      <c r="A6" s="49" t="s">
        <v>266</v>
      </c>
      <c r="B6" s="49" t="s">
        <v>199</v>
      </c>
      <c r="C6" s="49" t="s">
        <v>265</v>
      </c>
      <c r="D6" s="50">
        <v>0</v>
      </c>
      <c r="E6" s="51">
        <v>8.5055</v>
      </c>
      <c r="F6" s="50">
        <v>7.25</v>
      </c>
      <c r="G6" s="50">
        <v>0</v>
      </c>
      <c r="H6" s="50">
        <f>SUM(D6:G6)</f>
        <v>15.7555</v>
      </c>
      <c r="I6" s="49" t="s">
        <v>13</v>
      </c>
      <c r="J6" s="50">
        <v>0</v>
      </c>
    </row>
    <row r="7" spans="1:10" ht="33" customHeight="1">
      <c r="A7" s="49" t="s">
        <v>267</v>
      </c>
      <c r="B7" s="49" t="s">
        <v>268</v>
      </c>
      <c r="C7" s="49" t="s">
        <v>265</v>
      </c>
      <c r="D7" s="50">
        <v>0</v>
      </c>
      <c r="E7" s="51">
        <v>8.5055</v>
      </c>
      <c r="F7" s="50">
        <v>7.31</v>
      </c>
      <c r="G7" s="50">
        <v>0</v>
      </c>
      <c r="H7" s="50">
        <f>SUM(D7:G7)</f>
        <v>15.8155</v>
      </c>
      <c r="I7" s="49" t="s">
        <v>13</v>
      </c>
      <c r="J7" s="50">
        <v>0</v>
      </c>
    </row>
    <row r="8" spans="1:10" ht="27.75" customHeight="1">
      <c r="A8" s="49" t="s">
        <v>269</v>
      </c>
      <c r="B8" s="49" t="s">
        <v>199</v>
      </c>
      <c r="C8" s="49" t="s">
        <v>265</v>
      </c>
      <c r="D8" s="50">
        <v>0</v>
      </c>
      <c r="E8" s="51">
        <v>8.5055</v>
      </c>
      <c r="F8" s="50">
        <v>9.6</v>
      </c>
      <c r="G8" s="50">
        <v>0</v>
      </c>
      <c r="H8" s="50">
        <f>SUM(D8:G8)</f>
        <v>18.1055</v>
      </c>
      <c r="I8" s="49" t="s">
        <v>13</v>
      </c>
      <c r="J8" s="50">
        <v>0</v>
      </c>
    </row>
    <row r="9" spans="1:10" ht="27.75" customHeight="1">
      <c r="A9" s="49" t="s">
        <v>270</v>
      </c>
      <c r="B9" s="49" t="s">
        <v>205</v>
      </c>
      <c r="C9" s="49" t="s">
        <v>271</v>
      </c>
      <c r="D9" s="50">
        <v>0</v>
      </c>
      <c r="E9" s="51">
        <v>8.5055</v>
      </c>
      <c r="F9" s="50">
        <v>7.15</v>
      </c>
      <c r="G9" s="50">
        <v>0</v>
      </c>
      <c r="H9" s="50">
        <f>SUM(D9:G9)</f>
        <v>15.6555</v>
      </c>
      <c r="I9" s="49" t="s">
        <v>13</v>
      </c>
      <c r="J9" s="50">
        <v>0</v>
      </c>
    </row>
    <row r="10" ht="14.25"/>
  </sheetData>
  <sheetProtection/>
  <mergeCells count="8">
    <mergeCell ref="A1:J1"/>
    <mergeCell ref="A2:H2"/>
    <mergeCell ref="D3:H3"/>
    <mergeCell ref="A3:A4"/>
    <mergeCell ref="B3:B4"/>
    <mergeCell ref="C3:C4"/>
    <mergeCell ref="I3:I4"/>
    <mergeCell ref="J3:J4"/>
  </mergeCells>
  <printOptions horizontalCentered="1"/>
  <pageMargins left="0.22" right="0.37" top="0.02" bottom="0" header="0.5" footer="0.5"/>
  <pageSetup horizontalDpi="600" verticalDpi="600" orientation="landscape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3" sqref="A3:A4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451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41.75" customHeight="1">
      <c r="A4" s="62"/>
      <c r="B4" s="62"/>
      <c r="C4" s="62"/>
      <c r="D4" s="2" t="s">
        <v>81</v>
      </c>
      <c r="E4" s="2" t="s">
        <v>82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24.75" customHeight="1">
      <c r="A5" s="2" t="s">
        <v>438</v>
      </c>
      <c r="B5" s="91" t="s">
        <v>439</v>
      </c>
      <c r="C5" s="91" t="s">
        <v>440</v>
      </c>
      <c r="D5" s="2" t="s">
        <v>449</v>
      </c>
      <c r="E5" s="2">
        <v>5.1592</v>
      </c>
      <c r="F5" s="2">
        <v>7.2368</v>
      </c>
      <c r="G5" s="2" t="s">
        <v>441</v>
      </c>
      <c r="H5" s="2">
        <f>E5+F5</f>
        <v>12.396</v>
      </c>
      <c r="I5" s="2" t="s">
        <v>13</v>
      </c>
      <c r="J5" s="2" t="s">
        <v>441</v>
      </c>
    </row>
    <row r="6" spans="1:10" ht="24.75" customHeight="1">
      <c r="A6" s="2" t="s">
        <v>442</v>
      </c>
      <c r="B6" s="91" t="s">
        <v>443</v>
      </c>
      <c r="C6" s="91" t="s">
        <v>440</v>
      </c>
      <c r="D6" s="2" t="s">
        <v>449</v>
      </c>
      <c r="E6" s="2">
        <v>4.1273</v>
      </c>
      <c r="F6" s="2">
        <v>7.2368</v>
      </c>
      <c r="G6" s="2" t="s">
        <v>441</v>
      </c>
      <c r="H6" s="2">
        <f>E6+F6</f>
        <v>11.3641</v>
      </c>
      <c r="I6" s="2" t="s">
        <v>13</v>
      </c>
      <c r="J6" s="2" t="s">
        <v>441</v>
      </c>
    </row>
    <row r="7" spans="1:10" ht="24.75" customHeight="1">
      <c r="A7" s="2" t="s">
        <v>444</v>
      </c>
      <c r="B7" s="1" t="s">
        <v>199</v>
      </c>
      <c r="C7" s="91" t="s">
        <v>445</v>
      </c>
      <c r="D7" s="2" t="s">
        <v>449</v>
      </c>
      <c r="E7" s="2">
        <v>3.6114</v>
      </c>
      <c r="F7" s="2" t="s">
        <v>449</v>
      </c>
      <c r="G7" s="2" t="s">
        <v>441</v>
      </c>
      <c r="H7" s="2" t="s">
        <v>450</v>
      </c>
      <c r="I7" s="2" t="s">
        <v>13</v>
      </c>
      <c r="J7" s="2" t="s">
        <v>441</v>
      </c>
    </row>
    <row r="8" spans="1:10" ht="24.75" customHeight="1">
      <c r="A8" s="2" t="s">
        <v>446</v>
      </c>
      <c r="B8" s="91" t="s">
        <v>447</v>
      </c>
      <c r="C8" s="91" t="s">
        <v>440</v>
      </c>
      <c r="D8" s="2" t="s">
        <v>449</v>
      </c>
      <c r="E8" s="2">
        <v>3.6114</v>
      </c>
      <c r="F8" s="2">
        <v>7.2368</v>
      </c>
      <c r="G8" s="2" t="s">
        <v>441</v>
      </c>
      <c r="H8" s="2">
        <f>E8+F8</f>
        <v>10.8482</v>
      </c>
      <c r="I8" s="2" t="s">
        <v>13</v>
      </c>
      <c r="J8" s="2" t="s">
        <v>441</v>
      </c>
    </row>
  </sheetData>
  <sheetProtection/>
  <mergeCells count="8">
    <mergeCell ref="A1:J1"/>
    <mergeCell ref="A2:J2"/>
    <mergeCell ref="D3:H3"/>
    <mergeCell ref="A3:A4"/>
    <mergeCell ref="B3:B4"/>
    <mergeCell ref="C3:C4"/>
    <mergeCell ref="I3:I4"/>
    <mergeCell ref="J3:J4"/>
  </mergeCells>
  <printOptions horizontalCentered="1" verticalCentered="1"/>
  <pageMargins left="0.43" right="0.35" top="0.45" bottom="0.45" header="0.19" footer="0.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9" sqref="M9"/>
    </sheetView>
  </sheetViews>
  <sheetFormatPr defaultColWidth="9.00390625" defaultRowHeight="14.25"/>
  <cols>
    <col min="1" max="1" width="8.375" style="1" customWidth="1"/>
    <col min="2" max="3" width="19.375" style="1" customWidth="1"/>
    <col min="4" max="4" width="14.125" style="1" customWidth="1"/>
    <col min="5" max="5" width="13.50390625" style="1" customWidth="1"/>
    <col min="6" max="6" width="12.50390625" style="1" customWidth="1"/>
    <col min="7" max="7" width="12.125" style="1" customWidth="1"/>
    <col min="8" max="8" width="11.125" style="1" customWidth="1"/>
    <col min="9" max="9" width="8.125" style="1" customWidth="1"/>
    <col min="10" max="10" width="11.125" style="1" customWidth="1"/>
    <col min="11" max="16384" width="9.00390625" style="1" customWidth="1"/>
  </cols>
  <sheetData>
    <row r="1" spans="1:10" ht="34.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5.2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53.25" customHeight="1">
      <c r="A3" s="68" t="s">
        <v>150</v>
      </c>
      <c r="B3" s="68" t="s">
        <v>151</v>
      </c>
      <c r="C3" s="68" t="s">
        <v>152</v>
      </c>
      <c r="D3" s="59" t="s">
        <v>153</v>
      </c>
      <c r="E3" s="76"/>
      <c r="F3" s="76"/>
      <c r="G3" s="76"/>
      <c r="H3" s="77"/>
      <c r="I3" s="68" t="s">
        <v>154</v>
      </c>
      <c r="J3" s="68" t="s">
        <v>155</v>
      </c>
    </row>
    <row r="4" spans="1:10" ht="141.75" customHeight="1">
      <c r="A4" s="69"/>
      <c r="B4" s="69"/>
      <c r="C4" s="69"/>
      <c r="D4" s="5" t="s">
        <v>156</v>
      </c>
      <c r="E4" s="5" t="s">
        <v>157</v>
      </c>
      <c r="F4" s="5" t="s">
        <v>158</v>
      </c>
      <c r="G4" s="5" t="s">
        <v>159</v>
      </c>
      <c r="H4" s="5" t="s">
        <v>160</v>
      </c>
      <c r="I4" s="69"/>
      <c r="J4" s="69"/>
    </row>
    <row r="5" spans="1:10" ht="31.5" customHeight="1">
      <c r="A5" s="6" t="s">
        <v>161</v>
      </c>
      <c r="B5" s="7" t="s">
        <v>162</v>
      </c>
      <c r="C5" s="7" t="s">
        <v>163</v>
      </c>
      <c r="D5" s="5">
        <v>58.7499</v>
      </c>
      <c r="E5" s="8">
        <v>11.456230499999998</v>
      </c>
      <c r="F5" s="5">
        <v>8.2458</v>
      </c>
      <c r="G5" s="5">
        <v>0</v>
      </c>
      <c r="H5" s="8">
        <f>D5+E5+F5+G5</f>
        <v>78.4519305</v>
      </c>
      <c r="I5" s="4" t="s">
        <v>164</v>
      </c>
      <c r="J5" s="4">
        <v>0</v>
      </c>
    </row>
    <row r="6" spans="1:10" ht="33" customHeight="1">
      <c r="A6" s="9" t="s">
        <v>165</v>
      </c>
      <c r="B6" s="7" t="s">
        <v>166</v>
      </c>
      <c r="C6" s="7" t="s">
        <v>167</v>
      </c>
      <c r="D6" s="3">
        <v>45.2784</v>
      </c>
      <c r="E6" s="10">
        <v>30.057982500000005</v>
      </c>
      <c r="F6" s="3">
        <v>8.691</v>
      </c>
      <c r="G6" s="3">
        <v>0</v>
      </c>
      <c r="H6" s="10">
        <f>D6+E6+F6+G6</f>
        <v>84.0273825</v>
      </c>
      <c r="I6" s="10" t="s">
        <v>164</v>
      </c>
      <c r="J6" s="11">
        <v>0</v>
      </c>
    </row>
    <row r="7" spans="1:10" ht="30.75" customHeight="1">
      <c r="A7" s="72" t="s">
        <v>168</v>
      </c>
      <c r="B7" s="7" t="s">
        <v>169</v>
      </c>
      <c r="C7" s="7" t="s">
        <v>170</v>
      </c>
      <c r="D7" s="68">
        <v>52.8749</v>
      </c>
      <c r="E7" s="70">
        <v>29.4164325</v>
      </c>
      <c r="F7" s="68">
        <v>8.7138</v>
      </c>
      <c r="G7" s="68">
        <v>0</v>
      </c>
      <c r="H7" s="70">
        <f>D7+E7+F7+G7</f>
        <v>91.0051325</v>
      </c>
      <c r="I7" s="70" t="s">
        <v>164</v>
      </c>
      <c r="J7" s="74">
        <v>0</v>
      </c>
    </row>
    <row r="8" spans="1:10" ht="33" customHeight="1">
      <c r="A8" s="73"/>
      <c r="B8" s="7" t="s">
        <v>171</v>
      </c>
      <c r="C8" s="7" t="s">
        <v>172</v>
      </c>
      <c r="D8" s="69"/>
      <c r="E8" s="71"/>
      <c r="F8" s="69"/>
      <c r="G8" s="69"/>
      <c r="H8" s="71"/>
      <c r="I8" s="71"/>
      <c r="J8" s="75"/>
    </row>
    <row r="9" spans="1:10" ht="31.5" customHeight="1">
      <c r="A9" s="6" t="s">
        <v>173</v>
      </c>
      <c r="B9" s="7" t="s">
        <v>174</v>
      </c>
      <c r="C9" s="12" t="s">
        <v>175</v>
      </c>
      <c r="D9" s="5">
        <v>52.8749</v>
      </c>
      <c r="E9" s="8">
        <v>29.4164325</v>
      </c>
      <c r="F9" s="5">
        <v>7.6818</v>
      </c>
      <c r="G9" s="5">
        <v>0</v>
      </c>
      <c r="H9" s="8">
        <f aca="true" t="shared" si="0" ref="H9:H18">D9+E9+F9+G9</f>
        <v>89.97313249999999</v>
      </c>
      <c r="I9" s="4" t="s">
        <v>164</v>
      </c>
      <c r="J9" s="4">
        <v>0</v>
      </c>
    </row>
    <row r="10" spans="1:10" ht="31.5" customHeight="1">
      <c r="A10" s="6" t="s">
        <v>176</v>
      </c>
      <c r="B10" s="7" t="s">
        <v>174</v>
      </c>
      <c r="C10" s="7" t="s">
        <v>177</v>
      </c>
      <c r="D10" s="5">
        <v>48.4687</v>
      </c>
      <c r="E10" s="8">
        <v>28.557223499999996</v>
      </c>
      <c r="F10" s="5">
        <v>7.7136</v>
      </c>
      <c r="G10" s="5">
        <v>0</v>
      </c>
      <c r="H10" s="8">
        <f t="shared" si="0"/>
        <v>84.73952349999999</v>
      </c>
      <c r="I10" s="4" t="s">
        <v>164</v>
      </c>
      <c r="J10" s="4">
        <v>0</v>
      </c>
    </row>
    <row r="11" spans="1:10" ht="31.5" customHeight="1">
      <c r="A11" s="6" t="s">
        <v>178</v>
      </c>
      <c r="B11" s="7" t="s">
        <v>174</v>
      </c>
      <c r="C11" s="7" t="s">
        <v>179</v>
      </c>
      <c r="D11" s="5">
        <v>52.8749</v>
      </c>
      <c r="E11" s="8">
        <v>29.4164325</v>
      </c>
      <c r="F11" s="5">
        <v>8.3705</v>
      </c>
      <c r="G11" s="5">
        <v>0</v>
      </c>
      <c r="H11" s="8">
        <f t="shared" si="0"/>
        <v>90.6618325</v>
      </c>
      <c r="I11" s="4" t="s">
        <v>164</v>
      </c>
      <c r="J11" s="4">
        <v>0</v>
      </c>
    </row>
    <row r="12" spans="1:10" ht="31.5" customHeight="1">
      <c r="A12" s="6" t="s">
        <v>180</v>
      </c>
      <c r="B12" s="7" t="s">
        <v>174</v>
      </c>
      <c r="C12" s="12" t="s">
        <v>37</v>
      </c>
      <c r="D12" s="5">
        <v>52.8749</v>
      </c>
      <c r="E12" s="8">
        <v>26.953212</v>
      </c>
      <c r="F12" s="5">
        <v>8.6983</v>
      </c>
      <c r="G12" s="5">
        <v>0</v>
      </c>
      <c r="H12" s="8">
        <f t="shared" si="0"/>
        <v>88.52641200000001</v>
      </c>
      <c r="I12" s="4" t="s">
        <v>164</v>
      </c>
      <c r="J12" s="4">
        <v>0</v>
      </c>
    </row>
    <row r="13" spans="1:10" ht="24" customHeight="1">
      <c r="A13" s="6" t="s">
        <v>181</v>
      </c>
      <c r="B13" s="7" t="s">
        <v>174</v>
      </c>
      <c r="C13" s="13" t="s">
        <v>38</v>
      </c>
      <c r="D13" s="5">
        <v>52.8749</v>
      </c>
      <c r="E13" s="8">
        <v>17.250284999999998</v>
      </c>
      <c r="F13" s="5">
        <v>8.1886</v>
      </c>
      <c r="G13" s="5">
        <v>0</v>
      </c>
      <c r="H13" s="8">
        <f t="shared" si="0"/>
        <v>78.31378499999998</v>
      </c>
      <c r="I13" s="4" t="s">
        <v>164</v>
      </c>
      <c r="J13" s="4">
        <v>0</v>
      </c>
    </row>
    <row r="14" spans="1:10" ht="24.75" customHeight="1">
      <c r="A14" s="6" t="s">
        <v>182</v>
      </c>
      <c r="B14" s="7" t="s">
        <v>174</v>
      </c>
      <c r="C14" s="12" t="s">
        <v>39</v>
      </c>
      <c r="D14" s="5">
        <v>52.8749</v>
      </c>
      <c r="E14" s="8">
        <v>13.394901</v>
      </c>
      <c r="F14" s="5">
        <v>8.705</v>
      </c>
      <c r="G14" s="5">
        <v>0</v>
      </c>
      <c r="H14" s="8">
        <f t="shared" si="0"/>
        <v>74.974801</v>
      </c>
      <c r="I14" s="4" t="s">
        <v>164</v>
      </c>
      <c r="J14" s="4">
        <v>0</v>
      </c>
    </row>
    <row r="15" spans="1:10" ht="24.75" customHeight="1">
      <c r="A15" s="6" t="s">
        <v>183</v>
      </c>
      <c r="B15" s="7" t="s">
        <v>184</v>
      </c>
      <c r="C15" s="12" t="s">
        <v>185</v>
      </c>
      <c r="D15" s="5">
        <v>30.8437</v>
      </c>
      <c r="E15" s="8">
        <v>6.0145215</v>
      </c>
      <c r="F15" s="5">
        <v>5.9421</v>
      </c>
      <c r="G15" s="5">
        <v>0</v>
      </c>
      <c r="H15" s="8">
        <f t="shared" si="0"/>
        <v>42.800321499999995</v>
      </c>
      <c r="I15" s="4" t="s">
        <v>164</v>
      </c>
      <c r="J15" s="4">
        <v>0</v>
      </c>
    </row>
    <row r="16" spans="1:10" ht="24.75" customHeight="1">
      <c r="A16" s="6" t="s">
        <v>186</v>
      </c>
      <c r="B16" s="7" t="s">
        <v>187</v>
      </c>
      <c r="C16" s="12" t="s">
        <v>188</v>
      </c>
      <c r="D16" s="5">
        <v>13.2187</v>
      </c>
      <c r="E16" s="8">
        <v>2.5776465</v>
      </c>
      <c r="F16" s="5">
        <v>3.9807</v>
      </c>
      <c r="G16" s="5">
        <v>0</v>
      </c>
      <c r="H16" s="8">
        <f t="shared" si="0"/>
        <v>19.7770465</v>
      </c>
      <c r="I16" s="4" t="s">
        <v>164</v>
      </c>
      <c r="J16" s="4">
        <v>0</v>
      </c>
    </row>
    <row r="17" spans="1:10" ht="24.75" customHeight="1">
      <c r="A17" s="6" t="s">
        <v>189</v>
      </c>
      <c r="B17" s="7" t="s">
        <v>190</v>
      </c>
      <c r="C17" s="7" t="s">
        <v>191</v>
      </c>
      <c r="D17" s="5">
        <v>20.26</v>
      </c>
      <c r="E17" s="8">
        <v>13.69953</v>
      </c>
      <c r="F17" s="5">
        <v>9.2267</v>
      </c>
      <c r="G17" s="5">
        <v>0</v>
      </c>
      <c r="H17" s="8">
        <f t="shared" si="0"/>
        <v>43.18623</v>
      </c>
      <c r="I17" s="4" t="s">
        <v>164</v>
      </c>
      <c r="J17" s="4">
        <v>0</v>
      </c>
    </row>
    <row r="18" spans="1:10" ht="24.75" customHeight="1">
      <c r="A18" s="6" t="s">
        <v>192</v>
      </c>
      <c r="B18" s="7" t="s">
        <v>187</v>
      </c>
      <c r="C18" s="7" t="s">
        <v>193</v>
      </c>
      <c r="D18" s="5"/>
      <c r="E18" s="8">
        <v>16.0215315</v>
      </c>
      <c r="F18" s="5"/>
      <c r="G18" s="5">
        <v>0</v>
      </c>
      <c r="H18" s="8">
        <f t="shared" si="0"/>
        <v>16.0215315</v>
      </c>
      <c r="I18" s="4" t="s">
        <v>164</v>
      </c>
      <c r="J18" s="4">
        <v>0</v>
      </c>
    </row>
    <row r="19" spans="1:10" ht="66" customHeight="1">
      <c r="A19" s="60" t="s">
        <v>41</v>
      </c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17">
    <mergeCell ref="A1:J1"/>
    <mergeCell ref="A2:J2"/>
    <mergeCell ref="I3:I4"/>
    <mergeCell ref="J3:J4"/>
    <mergeCell ref="A3:A4"/>
    <mergeCell ref="B3:B4"/>
    <mergeCell ref="C3:C4"/>
    <mergeCell ref="D3:H3"/>
    <mergeCell ref="F7:F8"/>
    <mergeCell ref="G7:G8"/>
    <mergeCell ref="H7:H8"/>
    <mergeCell ref="A19:J19"/>
    <mergeCell ref="A7:A8"/>
    <mergeCell ref="D7:D8"/>
    <mergeCell ref="E7:E8"/>
    <mergeCell ref="I7:I8"/>
    <mergeCell ref="J7:J8"/>
  </mergeCells>
  <printOptions horizontalCentered="1" verticalCentered="1"/>
  <pageMargins left="0.4330708661417323" right="0.35433070866141736" top="0.4330708661417323" bottom="0.4330708661417323" header="0.196850393700787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L15" sqref="L15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562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1</v>
      </c>
      <c r="B3" s="61" t="s">
        <v>2</v>
      </c>
      <c r="C3" s="61" t="s">
        <v>3</v>
      </c>
      <c r="D3" s="63" t="s">
        <v>4</v>
      </c>
      <c r="E3" s="64"/>
      <c r="F3" s="64"/>
      <c r="G3" s="64"/>
      <c r="H3" s="65"/>
      <c r="I3" s="61" t="s">
        <v>0</v>
      </c>
      <c r="J3" s="61" t="s">
        <v>10</v>
      </c>
    </row>
    <row r="4" spans="1:10" ht="141.75" customHeight="1">
      <c r="A4" s="62"/>
      <c r="B4" s="62"/>
      <c r="C4" s="62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62"/>
      <c r="J4" s="62"/>
    </row>
    <row r="5" spans="1:10" ht="24.75" customHeight="1">
      <c r="A5" s="2" t="s">
        <v>563</v>
      </c>
      <c r="B5" s="2" t="s">
        <v>474</v>
      </c>
      <c r="C5" s="2" t="s">
        <v>564</v>
      </c>
      <c r="D5" s="2">
        <v>39.4341</v>
      </c>
      <c r="E5" s="2">
        <v>26.0285</v>
      </c>
      <c r="F5" s="115">
        <v>5.7699</v>
      </c>
      <c r="G5" s="2">
        <v>0</v>
      </c>
      <c r="H5" s="2">
        <f>G5+F5+E5+D5</f>
        <v>71.2325</v>
      </c>
      <c r="I5" s="2" t="s">
        <v>14</v>
      </c>
      <c r="J5" s="2">
        <v>0</v>
      </c>
    </row>
    <row r="6" spans="1:10" ht="24.75" customHeight="1">
      <c r="A6" s="2" t="s">
        <v>565</v>
      </c>
      <c r="B6" s="2" t="s">
        <v>31</v>
      </c>
      <c r="C6" s="2" t="s">
        <v>566</v>
      </c>
      <c r="D6" s="2">
        <v>35.4907</v>
      </c>
      <c r="E6" s="2">
        <v>22.6519</v>
      </c>
      <c r="F6" s="115">
        <v>5.0814</v>
      </c>
      <c r="G6" s="2">
        <v>0</v>
      </c>
      <c r="H6" s="2">
        <f>G6+F6+E6+D6</f>
        <v>63.224</v>
      </c>
      <c r="I6" s="2" t="s">
        <v>14</v>
      </c>
      <c r="J6" s="2">
        <v>0</v>
      </c>
    </row>
    <row r="7" spans="1:10" ht="24.75" customHeight="1">
      <c r="A7" s="2" t="s">
        <v>567</v>
      </c>
      <c r="B7" s="2" t="s">
        <v>31</v>
      </c>
      <c r="C7" s="2" t="s">
        <v>568</v>
      </c>
      <c r="D7" s="2">
        <v>35.4907</v>
      </c>
      <c r="E7" s="2">
        <v>22.6519</v>
      </c>
      <c r="F7" s="115">
        <v>5.1345</v>
      </c>
      <c r="G7" s="2">
        <v>0</v>
      </c>
      <c r="H7" s="2">
        <f>G7+F7+E7+D7</f>
        <v>63.2771</v>
      </c>
      <c r="I7" s="2" t="s">
        <v>14</v>
      </c>
      <c r="J7" s="2">
        <v>0</v>
      </c>
    </row>
    <row r="8" spans="1:10" ht="24.75" customHeight="1">
      <c r="A8" s="2" t="s">
        <v>569</v>
      </c>
      <c r="B8" s="2" t="s">
        <v>31</v>
      </c>
      <c r="C8" s="2" t="s">
        <v>570</v>
      </c>
      <c r="D8" s="2">
        <v>35.4907</v>
      </c>
      <c r="E8" s="2">
        <v>11.5206</v>
      </c>
      <c r="F8" s="115">
        <v>4.7432</v>
      </c>
      <c r="G8" s="2">
        <v>0</v>
      </c>
      <c r="H8" s="2">
        <f>G8+F8+E8+D8</f>
        <v>51.75449999999999</v>
      </c>
      <c r="I8" s="2" t="s">
        <v>14</v>
      </c>
      <c r="J8" s="2">
        <v>0</v>
      </c>
    </row>
  </sheetData>
  <sheetProtection/>
  <mergeCells count="8">
    <mergeCell ref="A3:A4"/>
    <mergeCell ref="B3:B4"/>
    <mergeCell ref="C3:C4"/>
    <mergeCell ref="D3:H3"/>
    <mergeCell ref="A1:J1"/>
    <mergeCell ref="A2:J2"/>
    <mergeCell ref="I3:I4"/>
    <mergeCell ref="J3:J4"/>
  </mergeCells>
  <printOptions horizontalCentered="1" verticalCentered="1"/>
  <pageMargins left="0.4330708661417323" right="0.35433070866141736" top="0.4330708661417323" bottom="0.4330708661417323" header="0.1968503937007874" footer="0.2362204724409449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O5" sqref="O5"/>
    </sheetView>
  </sheetViews>
  <sheetFormatPr defaultColWidth="9.00390625" defaultRowHeight="14.25"/>
  <cols>
    <col min="1" max="1" width="9.00390625" style="1" customWidth="1"/>
    <col min="2" max="2" width="14.375" style="1" customWidth="1"/>
    <col min="3" max="3" width="15.375" style="1" customWidth="1"/>
    <col min="4" max="4" width="12.25390625" style="1" customWidth="1"/>
    <col min="5" max="5" width="14.50390625" style="1" customWidth="1"/>
    <col min="6" max="6" width="14.875" style="1" customWidth="1"/>
    <col min="7" max="7" width="11.375" style="1" customWidth="1"/>
    <col min="8" max="8" width="11.625" style="1" customWidth="1"/>
    <col min="9" max="9" width="8.125" style="1" customWidth="1"/>
    <col min="10" max="10" width="10.625" style="1" customWidth="1"/>
    <col min="11" max="16384" width="9.00390625" style="1" customWidth="1"/>
  </cols>
  <sheetData>
    <row r="1" spans="1:10" ht="23.25" customHeight="1">
      <c r="A1" s="66" t="s">
        <v>479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480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0.75" customHeight="1">
      <c r="A3" s="61" t="s">
        <v>481</v>
      </c>
      <c r="B3" s="61" t="s">
        <v>482</v>
      </c>
      <c r="C3" s="61" t="s">
        <v>483</v>
      </c>
      <c r="D3" s="63" t="s">
        <v>484</v>
      </c>
      <c r="E3" s="64"/>
      <c r="F3" s="64"/>
      <c r="G3" s="64"/>
      <c r="H3" s="65"/>
      <c r="I3" s="61" t="s">
        <v>485</v>
      </c>
      <c r="J3" s="61" t="s">
        <v>486</v>
      </c>
    </row>
    <row r="4" spans="1:10" ht="97.5" customHeight="1">
      <c r="A4" s="62"/>
      <c r="B4" s="62"/>
      <c r="C4" s="62"/>
      <c r="D4" s="2" t="s">
        <v>487</v>
      </c>
      <c r="E4" s="2" t="s">
        <v>488</v>
      </c>
      <c r="F4" s="2" t="s">
        <v>489</v>
      </c>
      <c r="G4" s="2" t="s">
        <v>490</v>
      </c>
      <c r="H4" s="2" t="s">
        <v>491</v>
      </c>
      <c r="I4" s="62"/>
      <c r="J4" s="62"/>
    </row>
    <row r="5" spans="1:10" ht="28.5" customHeight="1">
      <c r="A5" s="16" t="s">
        <v>472</v>
      </c>
      <c r="B5" s="29" t="s">
        <v>492</v>
      </c>
      <c r="C5" s="94" t="s">
        <v>493</v>
      </c>
      <c r="D5" s="2">
        <v>71.5705</v>
      </c>
      <c r="E5" s="2">
        <v>44.606</v>
      </c>
      <c r="F5" s="2">
        <v>9.7801</v>
      </c>
      <c r="G5" s="2">
        <v>0</v>
      </c>
      <c r="H5" s="2">
        <f aca="true" t="shared" si="0" ref="H5:H13">D5+E5+F5+G5</f>
        <v>125.95660000000001</v>
      </c>
      <c r="I5" s="2" t="s">
        <v>494</v>
      </c>
      <c r="J5" s="2">
        <v>0</v>
      </c>
    </row>
    <row r="6" spans="1:10" ht="27" customHeight="1">
      <c r="A6" s="95" t="s">
        <v>473</v>
      </c>
      <c r="B6" s="29" t="s">
        <v>495</v>
      </c>
      <c r="C6" s="29" t="s">
        <v>496</v>
      </c>
      <c r="D6" s="2">
        <v>71.5705</v>
      </c>
      <c r="E6" s="2">
        <v>44.606</v>
      </c>
      <c r="F6" s="2">
        <v>6.074</v>
      </c>
      <c r="G6" s="2">
        <v>0</v>
      </c>
      <c r="H6" s="2">
        <f t="shared" si="0"/>
        <v>122.2505</v>
      </c>
      <c r="I6" s="2" t="s">
        <v>494</v>
      </c>
      <c r="J6" s="2">
        <v>0</v>
      </c>
    </row>
    <row r="7" spans="1:10" ht="30" customHeight="1">
      <c r="A7" s="95" t="s">
        <v>497</v>
      </c>
      <c r="B7" s="29" t="s">
        <v>498</v>
      </c>
      <c r="C7" s="29" t="s">
        <v>499</v>
      </c>
      <c r="D7" s="2">
        <v>64.4135</v>
      </c>
      <c r="E7" s="2">
        <v>38.9028</v>
      </c>
      <c r="F7" s="2">
        <v>8.5634</v>
      </c>
      <c r="G7" s="2">
        <v>0</v>
      </c>
      <c r="H7" s="2">
        <f t="shared" si="0"/>
        <v>111.8797</v>
      </c>
      <c r="I7" s="2" t="s">
        <v>494</v>
      </c>
      <c r="J7" s="2">
        <v>0</v>
      </c>
    </row>
    <row r="8" spans="1:10" ht="30.75" customHeight="1">
      <c r="A8" s="95" t="s">
        <v>475</v>
      </c>
      <c r="B8" s="29" t="s">
        <v>500</v>
      </c>
      <c r="C8" s="29" t="s">
        <v>501</v>
      </c>
      <c r="D8" s="2">
        <v>60.834900000000005</v>
      </c>
      <c r="E8" s="2">
        <v>35.4298</v>
      </c>
      <c r="F8" s="2">
        <v>9.4823</v>
      </c>
      <c r="G8" s="2">
        <v>0</v>
      </c>
      <c r="H8" s="2">
        <f t="shared" si="0"/>
        <v>105.747</v>
      </c>
      <c r="I8" s="2" t="s">
        <v>494</v>
      </c>
      <c r="J8" s="2">
        <v>0</v>
      </c>
    </row>
    <row r="9" spans="1:10" ht="33.75" customHeight="1">
      <c r="A9" s="16" t="s">
        <v>476</v>
      </c>
      <c r="B9" s="29" t="s">
        <v>500</v>
      </c>
      <c r="C9" s="29" t="s">
        <v>502</v>
      </c>
      <c r="D9" s="2">
        <v>0</v>
      </c>
      <c r="E9" s="2">
        <v>11.6373</v>
      </c>
      <c r="F9" s="2">
        <v>0</v>
      </c>
      <c r="G9" s="2">
        <v>0</v>
      </c>
      <c r="H9" s="2">
        <f t="shared" si="0"/>
        <v>11.6373</v>
      </c>
      <c r="I9" s="2" t="s">
        <v>494</v>
      </c>
      <c r="J9" s="2">
        <v>0</v>
      </c>
    </row>
    <row r="10" spans="1:10" ht="31.5" customHeight="1">
      <c r="A10" s="95" t="s">
        <v>477</v>
      </c>
      <c r="B10" s="29" t="s">
        <v>500</v>
      </c>
      <c r="C10" s="29" t="s">
        <v>503</v>
      </c>
      <c r="D10" s="2">
        <v>60.834900000000005</v>
      </c>
      <c r="E10" s="2">
        <v>35.4298</v>
      </c>
      <c r="F10" s="2">
        <v>9.4823</v>
      </c>
      <c r="G10" s="2">
        <v>0</v>
      </c>
      <c r="H10" s="2">
        <f t="shared" si="0"/>
        <v>105.747</v>
      </c>
      <c r="I10" s="2" t="s">
        <v>494</v>
      </c>
      <c r="J10" s="2">
        <v>0</v>
      </c>
    </row>
    <row r="11" spans="1:10" ht="24.75" customHeight="1">
      <c r="A11" s="16" t="s">
        <v>504</v>
      </c>
      <c r="B11" s="29" t="s">
        <v>500</v>
      </c>
      <c r="C11" s="2" t="s">
        <v>505</v>
      </c>
      <c r="D11" s="2">
        <v>60.834900000000005</v>
      </c>
      <c r="E11" s="2">
        <v>24.9596</v>
      </c>
      <c r="F11" s="2">
        <v>11.305</v>
      </c>
      <c r="G11" s="2">
        <v>0</v>
      </c>
      <c r="H11" s="2">
        <f t="shared" si="0"/>
        <v>97.0995</v>
      </c>
      <c r="I11" s="2" t="s">
        <v>494</v>
      </c>
      <c r="J11" s="2">
        <v>0</v>
      </c>
    </row>
    <row r="12" spans="1:10" ht="34.5" customHeight="1">
      <c r="A12" s="95" t="s">
        <v>478</v>
      </c>
      <c r="B12" s="29" t="s">
        <v>506</v>
      </c>
      <c r="C12" s="2" t="s">
        <v>507</v>
      </c>
      <c r="D12" s="2">
        <v>33.3996</v>
      </c>
      <c r="E12" s="2">
        <v>9.2183</v>
      </c>
      <c r="F12" s="2">
        <v>7.3426</v>
      </c>
      <c r="G12" s="2">
        <v>0</v>
      </c>
      <c r="H12" s="2">
        <f t="shared" si="0"/>
        <v>49.960499999999996</v>
      </c>
      <c r="I12" s="2" t="s">
        <v>494</v>
      </c>
      <c r="J12" s="2">
        <v>0</v>
      </c>
    </row>
    <row r="13" spans="1:10" ht="24.75" customHeight="1">
      <c r="A13" s="95" t="s">
        <v>508</v>
      </c>
      <c r="B13" s="29" t="s">
        <v>500</v>
      </c>
      <c r="C13" s="2" t="s">
        <v>509</v>
      </c>
      <c r="D13" s="2">
        <v>33.3996</v>
      </c>
      <c r="E13" s="2">
        <v>9.2183</v>
      </c>
      <c r="F13" s="2">
        <v>5.5692</v>
      </c>
      <c r="G13" s="2">
        <v>0</v>
      </c>
      <c r="H13" s="2">
        <f t="shared" si="0"/>
        <v>48.1871</v>
      </c>
      <c r="I13" s="2" t="s">
        <v>494</v>
      </c>
      <c r="J13" s="2">
        <v>0</v>
      </c>
    </row>
  </sheetData>
  <sheetProtection/>
  <mergeCells count="8">
    <mergeCell ref="A3:A4"/>
    <mergeCell ref="B3:B4"/>
    <mergeCell ref="C3:C4"/>
    <mergeCell ref="D3:H3"/>
    <mergeCell ref="A1:J1"/>
    <mergeCell ref="A2:J2"/>
    <mergeCell ref="I3:I4"/>
    <mergeCell ref="J3:J4"/>
  </mergeCells>
  <printOptions horizontalCentered="1" verticalCentered="1"/>
  <pageMargins left="0.4330708661417323" right="0.35433070866141736" top="0.45" bottom="0.45" header="0.19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4"/>
  <sheetViews>
    <sheetView workbookViewId="0" topLeftCell="A1">
      <selection activeCell="F19" sqref="F19"/>
    </sheetView>
  </sheetViews>
  <sheetFormatPr defaultColWidth="9.00390625" defaultRowHeight="14.25"/>
  <cols>
    <col min="1" max="1" width="9.00390625" style="1" customWidth="1"/>
    <col min="2" max="2" width="19.375" style="1" customWidth="1"/>
    <col min="3" max="3" width="16.5039062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0.875" style="1" customWidth="1"/>
    <col min="9" max="9" width="8.125" style="1" customWidth="1"/>
    <col min="10" max="244" width="9.00390625" style="1" customWidth="1"/>
  </cols>
  <sheetData>
    <row r="1" spans="1:10" ht="27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80" t="s">
        <v>244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7" customHeight="1">
      <c r="A3" s="78" t="s">
        <v>75</v>
      </c>
      <c r="B3" s="78" t="s">
        <v>76</v>
      </c>
      <c r="C3" s="78" t="s">
        <v>77</v>
      </c>
      <c r="D3" s="81" t="s">
        <v>78</v>
      </c>
      <c r="E3" s="82"/>
      <c r="F3" s="82"/>
      <c r="G3" s="82"/>
      <c r="H3" s="83"/>
      <c r="I3" s="78" t="s">
        <v>79</v>
      </c>
      <c r="J3" s="78" t="s">
        <v>80</v>
      </c>
    </row>
    <row r="4" spans="1:10" ht="105.75" customHeight="1">
      <c r="A4" s="79"/>
      <c r="B4" s="79"/>
      <c r="C4" s="79"/>
      <c r="D4" s="34" t="s">
        <v>81</v>
      </c>
      <c r="E4" s="34" t="s">
        <v>82</v>
      </c>
      <c r="F4" s="34" t="s">
        <v>83</v>
      </c>
      <c r="G4" s="34" t="s">
        <v>84</v>
      </c>
      <c r="H4" s="34" t="s">
        <v>85</v>
      </c>
      <c r="I4" s="79"/>
      <c r="J4" s="79"/>
    </row>
    <row r="5" spans="1:244" s="41" customFormat="1" ht="21.75" customHeight="1">
      <c r="A5" s="35" t="s">
        <v>224</v>
      </c>
      <c r="B5" s="35" t="s">
        <v>195</v>
      </c>
      <c r="C5" s="36" t="s">
        <v>225</v>
      </c>
      <c r="D5" s="35">
        <v>57.1818</v>
      </c>
      <c r="E5" s="37">
        <v>38.3431</v>
      </c>
      <c r="F5" s="38">
        <v>9.035</v>
      </c>
      <c r="G5" s="39">
        <v>0</v>
      </c>
      <c r="H5" s="35">
        <f aca="true" t="shared" si="0" ref="H5:H14">SUM(D5:G5)</f>
        <v>104.5599</v>
      </c>
      <c r="I5" s="39" t="s">
        <v>13</v>
      </c>
      <c r="J5" s="39">
        <v>0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</row>
    <row r="6" spans="1:244" s="41" customFormat="1" ht="27">
      <c r="A6" s="42" t="s">
        <v>226</v>
      </c>
      <c r="B6" s="42" t="s">
        <v>227</v>
      </c>
      <c r="C6" s="36" t="s">
        <v>228</v>
      </c>
      <c r="D6" s="35">
        <v>57.1818</v>
      </c>
      <c r="E6" s="37">
        <v>38.3431</v>
      </c>
      <c r="F6" s="38">
        <v>8.7258</v>
      </c>
      <c r="G6" s="39">
        <v>0</v>
      </c>
      <c r="H6" s="35">
        <f t="shared" si="0"/>
        <v>104.2507</v>
      </c>
      <c r="I6" s="39" t="s">
        <v>13</v>
      </c>
      <c r="J6" s="39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</row>
    <row r="7" spans="1:244" s="41" customFormat="1" ht="21.75" customHeight="1">
      <c r="A7" s="42" t="s">
        <v>229</v>
      </c>
      <c r="B7" s="42" t="s">
        <v>22</v>
      </c>
      <c r="C7" s="36" t="s">
        <v>230</v>
      </c>
      <c r="D7" s="35">
        <v>47.175</v>
      </c>
      <c r="E7" s="37">
        <v>10.0483</v>
      </c>
      <c r="F7" s="38">
        <v>7.3261</v>
      </c>
      <c r="G7" s="39">
        <v>0</v>
      </c>
      <c r="H7" s="35">
        <f t="shared" si="0"/>
        <v>64.54939999999999</v>
      </c>
      <c r="I7" s="39" t="s">
        <v>13</v>
      </c>
      <c r="J7" s="39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</row>
    <row r="8" spans="1:244" s="41" customFormat="1" ht="21.75" customHeight="1">
      <c r="A8" s="42" t="s">
        <v>231</v>
      </c>
      <c r="B8" s="42" t="s">
        <v>199</v>
      </c>
      <c r="C8" s="36" t="s">
        <v>232</v>
      </c>
      <c r="D8" s="35">
        <v>51.4636</v>
      </c>
      <c r="E8" s="37">
        <v>31.8925</v>
      </c>
      <c r="F8" s="38">
        <v>8.6111</v>
      </c>
      <c r="G8" s="39">
        <v>0</v>
      </c>
      <c r="H8" s="35">
        <f t="shared" si="0"/>
        <v>91.96719999999999</v>
      </c>
      <c r="I8" s="39" t="s">
        <v>13</v>
      </c>
      <c r="J8" s="39">
        <v>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</row>
    <row r="9" spans="1:244" s="41" customFormat="1" ht="21.75" customHeight="1">
      <c r="A9" s="42" t="s">
        <v>233</v>
      </c>
      <c r="B9" s="42" t="s">
        <v>205</v>
      </c>
      <c r="C9" s="36" t="s">
        <v>232</v>
      </c>
      <c r="D9" s="35">
        <v>51.4636</v>
      </c>
      <c r="E9" s="37">
        <v>31.8925</v>
      </c>
      <c r="F9" s="38">
        <v>8.4556</v>
      </c>
      <c r="G9" s="39">
        <v>0</v>
      </c>
      <c r="H9" s="35">
        <f t="shared" si="0"/>
        <v>91.8117</v>
      </c>
      <c r="I9" s="39" t="s">
        <v>13</v>
      </c>
      <c r="J9" s="39">
        <v>0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</row>
    <row r="10" spans="1:244" s="41" customFormat="1" ht="21.75" customHeight="1">
      <c r="A10" s="35" t="s">
        <v>234</v>
      </c>
      <c r="B10" s="35" t="s">
        <v>199</v>
      </c>
      <c r="C10" s="36" t="s">
        <v>235</v>
      </c>
      <c r="D10" s="35">
        <v>51.4636</v>
      </c>
      <c r="E10" s="37">
        <v>31.8925</v>
      </c>
      <c r="F10" s="38">
        <v>8.6111</v>
      </c>
      <c r="G10" s="39">
        <v>0</v>
      </c>
      <c r="H10" s="35">
        <f t="shared" si="0"/>
        <v>91.96719999999999</v>
      </c>
      <c r="I10" s="39" t="s">
        <v>13</v>
      </c>
      <c r="J10" s="39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</row>
    <row r="11" spans="1:244" s="41" customFormat="1" ht="21" customHeight="1">
      <c r="A11" s="42" t="s">
        <v>236</v>
      </c>
      <c r="B11" s="42" t="s">
        <v>201</v>
      </c>
      <c r="C11" s="36" t="s">
        <v>237</v>
      </c>
      <c r="D11" s="35">
        <v>51.4636</v>
      </c>
      <c r="E11" s="37">
        <v>23.6874</v>
      </c>
      <c r="F11" s="38">
        <v>8.722</v>
      </c>
      <c r="G11" s="39">
        <v>0</v>
      </c>
      <c r="H11" s="35">
        <f t="shared" si="0"/>
        <v>83.87299999999999</v>
      </c>
      <c r="I11" s="39" t="s">
        <v>13</v>
      </c>
      <c r="J11" s="39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</row>
    <row r="12" spans="1:244" s="41" customFormat="1" ht="21" customHeight="1">
      <c r="A12" s="42" t="s">
        <v>238</v>
      </c>
      <c r="B12" s="42" t="s">
        <v>199</v>
      </c>
      <c r="C12" s="36" t="s">
        <v>239</v>
      </c>
      <c r="D12" s="35">
        <v>51.4636</v>
      </c>
      <c r="E12" s="37">
        <v>31.8925</v>
      </c>
      <c r="F12" s="38">
        <v>8.4606</v>
      </c>
      <c r="G12" s="39">
        <v>0</v>
      </c>
      <c r="H12" s="35">
        <f t="shared" si="0"/>
        <v>91.8167</v>
      </c>
      <c r="I12" s="39" t="s">
        <v>13</v>
      </c>
      <c r="J12" s="39">
        <v>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</row>
    <row r="13" spans="1:244" s="41" customFormat="1" ht="21" customHeight="1">
      <c r="A13" s="42" t="s">
        <v>240</v>
      </c>
      <c r="B13" s="42" t="s">
        <v>199</v>
      </c>
      <c r="C13" s="36" t="s">
        <v>241</v>
      </c>
      <c r="D13" s="35">
        <v>51.4636</v>
      </c>
      <c r="E13" s="37">
        <v>29.1574</v>
      </c>
      <c r="F13" s="38">
        <v>8.5631</v>
      </c>
      <c r="G13" s="39">
        <v>0</v>
      </c>
      <c r="H13" s="35">
        <f t="shared" si="0"/>
        <v>89.1841</v>
      </c>
      <c r="I13" s="39" t="s">
        <v>13</v>
      </c>
      <c r="J13" s="39"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</row>
    <row r="14" spans="1:244" s="41" customFormat="1" ht="27">
      <c r="A14" s="42" t="s">
        <v>242</v>
      </c>
      <c r="B14" s="42" t="s">
        <v>199</v>
      </c>
      <c r="C14" s="36" t="s">
        <v>243</v>
      </c>
      <c r="D14" s="35">
        <v>4.2886</v>
      </c>
      <c r="E14" s="37">
        <v>21.8442</v>
      </c>
      <c r="F14" s="38">
        <v>3.4374</v>
      </c>
      <c r="G14" s="39">
        <v>0</v>
      </c>
      <c r="H14" s="35">
        <f t="shared" si="0"/>
        <v>29.5702</v>
      </c>
      <c r="I14" s="39" t="s">
        <v>13</v>
      </c>
      <c r="J14" s="39">
        <v>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</row>
  </sheetData>
  <sheetProtection/>
  <mergeCells count="8">
    <mergeCell ref="J3:J4"/>
    <mergeCell ref="A1:J1"/>
    <mergeCell ref="A2:J2"/>
    <mergeCell ref="D3:H3"/>
    <mergeCell ref="A3:A4"/>
    <mergeCell ref="B3:B4"/>
    <mergeCell ref="C3:C4"/>
    <mergeCell ref="I3:I4"/>
  </mergeCells>
  <printOptions horizontalCentered="1" verticalCentered="1"/>
  <pageMargins left="0.4326388888888889" right="0.3541666666666667" top="0.45" bottom="0.45" header="0.18958333333333333" footer="0.22986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E4" sqref="E1:E16384"/>
    </sheetView>
  </sheetViews>
  <sheetFormatPr defaultColWidth="9.00390625" defaultRowHeight="14.25"/>
  <cols>
    <col min="1" max="1" width="9.00390625" style="1" customWidth="1"/>
    <col min="2" max="2" width="19.25390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2.125" style="1" customWidth="1"/>
    <col min="11" max="16384" width="9.00390625" style="1" customWidth="1"/>
  </cols>
  <sheetData>
    <row r="1" spans="1:10" ht="27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.75" customHeight="1">
      <c r="A2" s="67" t="s">
        <v>418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8.5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05.75" customHeight="1">
      <c r="A4" s="62"/>
      <c r="B4" s="62"/>
      <c r="C4" s="62"/>
      <c r="D4" s="2" t="s">
        <v>81</v>
      </c>
      <c r="E4" s="2" t="s">
        <v>82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28.5" customHeight="1">
      <c r="A5" s="29" t="s">
        <v>419</v>
      </c>
      <c r="B5" s="29" t="s">
        <v>420</v>
      </c>
      <c r="C5" s="29" t="s">
        <v>421</v>
      </c>
      <c r="D5" s="2">
        <v>50.6662</v>
      </c>
      <c r="E5" s="2">
        <v>20.0314</v>
      </c>
      <c r="F5" s="2">
        <f>2.4446+3.7456+4.8828+2.327+0.0831+0.0412+0.0792</f>
        <v>13.6035</v>
      </c>
      <c r="G5" s="2">
        <v>0</v>
      </c>
      <c r="H5" s="2">
        <f aca="true" t="shared" si="0" ref="H5:H14">D5+E5+F5+G5</f>
        <v>84.3011</v>
      </c>
      <c r="I5" s="2" t="s">
        <v>13</v>
      </c>
      <c r="J5" s="2">
        <v>0</v>
      </c>
    </row>
    <row r="6" spans="1:10" ht="28.5" customHeight="1">
      <c r="A6" s="29" t="s">
        <v>422</v>
      </c>
      <c r="B6" s="29" t="s">
        <v>16</v>
      </c>
      <c r="C6" s="29" t="s">
        <v>423</v>
      </c>
      <c r="D6" s="2">
        <v>50.6662</v>
      </c>
      <c r="E6" s="2">
        <v>19.8219</v>
      </c>
      <c r="F6" s="2">
        <f>3.1+3+4.8828+2.327+0.0831+0.0669</f>
        <v>13.4598</v>
      </c>
      <c r="G6" s="2">
        <v>0</v>
      </c>
      <c r="H6" s="2">
        <f t="shared" si="0"/>
        <v>83.9479</v>
      </c>
      <c r="I6" s="2" t="s">
        <v>13</v>
      </c>
      <c r="J6" s="2">
        <v>0</v>
      </c>
    </row>
    <row r="7" spans="1:10" ht="24" customHeight="1">
      <c r="A7" s="29" t="s">
        <v>424</v>
      </c>
      <c r="B7" s="29" t="s">
        <v>22</v>
      </c>
      <c r="C7" s="29" t="s">
        <v>91</v>
      </c>
      <c r="D7" s="2">
        <v>45.5996</v>
      </c>
      <c r="E7" s="2">
        <v>18.0283</v>
      </c>
      <c r="F7" s="2">
        <f>2.3232+3+0.9293+0.9114+2.327+0.0919</f>
        <v>9.5828</v>
      </c>
      <c r="G7" s="2">
        <v>0</v>
      </c>
      <c r="H7" s="2">
        <f t="shared" si="0"/>
        <v>73.2107</v>
      </c>
      <c r="I7" s="2" t="s">
        <v>13</v>
      </c>
      <c r="J7" s="2">
        <v>0</v>
      </c>
    </row>
    <row r="8" spans="1:10" ht="24" customHeight="1">
      <c r="A8" s="29" t="s">
        <v>425</v>
      </c>
      <c r="B8" s="29" t="s">
        <v>426</v>
      </c>
      <c r="C8" s="29" t="s">
        <v>427</v>
      </c>
      <c r="D8" s="2">
        <v>45.5996</v>
      </c>
      <c r="E8" s="2">
        <v>16.8968</v>
      </c>
      <c r="F8" s="2">
        <f>3+0.9114+2.327</f>
        <v>6.2384</v>
      </c>
      <c r="G8" s="2">
        <v>0</v>
      </c>
      <c r="H8" s="2">
        <f t="shared" si="0"/>
        <v>68.7348</v>
      </c>
      <c r="I8" s="2" t="s">
        <v>13</v>
      </c>
      <c r="J8" s="2">
        <v>0</v>
      </c>
    </row>
    <row r="9" spans="1:10" ht="24" customHeight="1">
      <c r="A9" s="29" t="s">
        <v>428</v>
      </c>
      <c r="B9" s="29" t="s">
        <v>248</v>
      </c>
      <c r="C9" s="29" t="s">
        <v>429</v>
      </c>
      <c r="D9" s="2">
        <v>45.5996</v>
      </c>
      <c r="E9" s="2">
        <v>18.0283</v>
      </c>
      <c r="F9" s="2">
        <f>3.1+3+4.3946+0.9466+2.327+0.0831+0.0723</f>
        <v>13.923599999999999</v>
      </c>
      <c r="G9" s="2">
        <v>0</v>
      </c>
      <c r="H9" s="2">
        <f t="shared" si="0"/>
        <v>77.5515</v>
      </c>
      <c r="I9" s="2" t="s">
        <v>13</v>
      </c>
      <c r="J9" s="2">
        <v>0</v>
      </c>
    </row>
    <row r="10" spans="1:10" ht="24.75" customHeight="1">
      <c r="A10" s="29" t="s">
        <v>430</v>
      </c>
      <c r="B10" s="29" t="s">
        <v>248</v>
      </c>
      <c r="C10" s="29" t="s">
        <v>96</v>
      </c>
      <c r="D10" s="2">
        <v>45.0929</v>
      </c>
      <c r="E10" s="2">
        <v>17.828</v>
      </c>
      <c r="F10" s="2">
        <f>3.3741+3+4.3457+0.9157+2.327</f>
        <v>13.962499999999999</v>
      </c>
      <c r="G10" s="2">
        <v>0</v>
      </c>
      <c r="H10" s="2">
        <f t="shared" si="0"/>
        <v>76.8834</v>
      </c>
      <c r="I10" s="2" t="s">
        <v>13</v>
      </c>
      <c r="J10" s="2">
        <v>0</v>
      </c>
    </row>
    <row r="11" spans="1:10" ht="24" customHeight="1">
      <c r="A11" s="29" t="s">
        <v>431</v>
      </c>
      <c r="B11" s="29" t="s">
        <v>248</v>
      </c>
      <c r="C11" s="29" t="s">
        <v>96</v>
      </c>
      <c r="D11" s="2">
        <v>45.0929</v>
      </c>
      <c r="E11" s="2">
        <v>17.828</v>
      </c>
      <c r="F11" s="2">
        <f>3.1+3+4.3457+0.9114+2.327+0.0831+0.05</f>
        <v>13.8172</v>
      </c>
      <c r="G11" s="2">
        <v>0</v>
      </c>
      <c r="H11" s="2">
        <f t="shared" si="0"/>
        <v>76.7381</v>
      </c>
      <c r="I11" s="2" t="s">
        <v>13</v>
      </c>
      <c r="J11" s="2">
        <v>0</v>
      </c>
    </row>
    <row r="12" spans="1:10" ht="24" customHeight="1">
      <c r="A12" s="29" t="s">
        <v>432</v>
      </c>
      <c r="B12" s="29" t="s">
        <v>248</v>
      </c>
      <c r="C12" s="29" t="s">
        <v>433</v>
      </c>
      <c r="D12" s="2">
        <v>45.0929</v>
      </c>
      <c r="E12" s="2">
        <v>16.3361</v>
      </c>
      <c r="F12" s="2">
        <f>2.3421+4.171+4.3458+0.9157+2.327+0.1698+0.1073+0.1366</f>
        <v>14.515299999999998</v>
      </c>
      <c r="G12" s="2">
        <v>0</v>
      </c>
      <c r="H12" s="2">
        <f t="shared" si="0"/>
        <v>75.9443</v>
      </c>
      <c r="I12" s="2" t="s">
        <v>13</v>
      </c>
      <c r="J12" s="2">
        <v>0</v>
      </c>
    </row>
    <row r="13" spans="1:10" ht="24" customHeight="1">
      <c r="A13" s="29" t="s">
        <v>434</v>
      </c>
      <c r="B13" s="29" t="s">
        <v>248</v>
      </c>
      <c r="C13" s="29" t="s">
        <v>435</v>
      </c>
      <c r="D13" s="2">
        <v>26.3042</v>
      </c>
      <c r="E13" s="2">
        <v>4.0245</v>
      </c>
      <c r="F13" s="2">
        <f>1.6699+3+2.173+1.202+0.0507+0.0408</f>
        <v>8.136400000000002</v>
      </c>
      <c r="G13" s="2">
        <v>0</v>
      </c>
      <c r="H13" s="2">
        <f t="shared" si="0"/>
        <v>38.46510000000001</v>
      </c>
      <c r="I13" s="2" t="s">
        <v>13</v>
      </c>
      <c r="J13" s="2">
        <v>0</v>
      </c>
    </row>
    <row r="14" spans="1:10" ht="21.75" customHeight="1">
      <c r="A14" s="29" t="s">
        <v>436</v>
      </c>
      <c r="B14" s="29" t="s">
        <v>437</v>
      </c>
      <c r="C14" s="29">
        <v>2017.01</v>
      </c>
      <c r="D14" s="2">
        <v>1.6883</v>
      </c>
      <c r="E14" s="2">
        <v>5.9621</v>
      </c>
      <c r="F14" s="2">
        <f>1.2498+3+0.75</f>
        <v>4.9998000000000005</v>
      </c>
      <c r="G14" s="2">
        <v>0</v>
      </c>
      <c r="H14" s="2">
        <f t="shared" si="0"/>
        <v>12.650200000000002</v>
      </c>
      <c r="I14" s="2" t="s">
        <v>13</v>
      </c>
      <c r="J14" s="2">
        <v>0</v>
      </c>
    </row>
    <row r="15" ht="79.5" customHeight="1"/>
  </sheetData>
  <sheetProtection/>
  <mergeCells count="8">
    <mergeCell ref="A1:J1"/>
    <mergeCell ref="A2:J2"/>
    <mergeCell ref="D3:H3"/>
    <mergeCell ref="A3:A4"/>
    <mergeCell ref="B3:B4"/>
    <mergeCell ref="C3:C4"/>
    <mergeCell ref="I3:I4"/>
    <mergeCell ref="J3:J4"/>
  </mergeCells>
  <printOptions horizontalCentered="1" verticalCentered="1"/>
  <pageMargins left="0.4326388888888889" right="0.3541666666666667" top="0.45" bottom="0.45" header="0.18958333333333333" footer="0.22986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4">
      <selection activeCell="A14" sqref="A14:IV14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16.25390625" style="1" customWidth="1"/>
    <col min="4" max="4" width="14.50390625" style="1" customWidth="1"/>
    <col min="5" max="5" width="15.25390625" style="1" customWidth="1"/>
    <col min="6" max="6" width="13.75390625" style="1" customWidth="1"/>
    <col min="7" max="7" width="12.375" style="1" customWidth="1"/>
    <col min="8" max="8" width="14.87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33" customHeight="1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3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05.75" customHeight="1">
      <c r="A4" s="62"/>
      <c r="B4" s="62"/>
      <c r="C4" s="62"/>
      <c r="D4" s="2" t="s">
        <v>81</v>
      </c>
      <c r="E4" s="2" t="s">
        <v>82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30.75" customHeight="1">
      <c r="A5" s="16" t="s">
        <v>86</v>
      </c>
      <c r="B5" s="17" t="s">
        <v>87</v>
      </c>
      <c r="C5" s="18" t="s">
        <v>88</v>
      </c>
      <c r="D5" s="19">
        <v>38.8263</v>
      </c>
      <c r="E5" s="19">
        <v>16.895</v>
      </c>
      <c r="F5" s="19">
        <v>7.9336</v>
      </c>
      <c r="G5" s="19">
        <v>0</v>
      </c>
      <c r="H5" s="19">
        <f aca="true" t="shared" si="0" ref="H5:H12">D5+E5+F5+G5</f>
        <v>63.6549</v>
      </c>
      <c r="I5" s="14" t="s">
        <v>13</v>
      </c>
      <c r="J5" s="14">
        <v>0</v>
      </c>
    </row>
    <row r="6" spans="1:10" ht="30.75" customHeight="1">
      <c r="A6" s="17" t="s">
        <v>89</v>
      </c>
      <c r="B6" s="17" t="s">
        <v>90</v>
      </c>
      <c r="C6" s="18" t="s">
        <v>91</v>
      </c>
      <c r="D6" s="19">
        <v>9.7066</v>
      </c>
      <c r="E6" s="19">
        <v>1.6307</v>
      </c>
      <c r="F6" s="19">
        <v>3.6365</v>
      </c>
      <c r="G6" s="19">
        <v>0</v>
      </c>
      <c r="H6" s="19">
        <f t="shared" si="0"/>
        <v>14.973799999999999</v>
      </c>
      <c r="I6" s="14" t="s">
        <v>13</v>
      </c>
      <c r="J6" s="14">
        <v>0</v>
      </c>
    </row>
    <row r="7" spans="1:10" ht="30.75" customHeight="1">
      <c r="A7" s="17" t="s">
        <v>92</v>
      </c>
      <c r="B7" s="17" t="s">
        <v>93</v>
      </c>
      <c r="C7" s="20" t="s">
        <v>94</v>
      </c>
      <c r="D7" s="19">
        <v>34.9437</v>
      </c>
      <c r="E7" s="19">
        <v>15.9177</v>
      </c>
      <c r="F7" s="19">
        <v>7.7246</v>
      </c>
      <c r="G7" s="19">
        <v>0</v>
      </c>
      <c r="H7" s="19">
        <f t="shared" si="0"/>
        <v>58.586000000000006</v>
      </c>
      <c r="I7" s="14" t="s">
        <v>13</v>
      </c>
      <c r="J7" s="14">
        <v>0</v>
      </c>
    </row>
    <row r="8" spans="1:10" ht="30.75" customHeight="1">
      <c r="A8" s="17" t="s">
        <v>95</v>
      </c>
      <c r="B8" s="17" t="s">
        <v>93</v>
      </c>
      <c r="C8" s="20" t="s">
        <v>96</v>
      </c>
      <c r="D8" s="19">
        <v>34.9437</v>
      </c>
      <c r="E8" s="19">
        <v>15.9177</v>
      </c>
      <c r="F8" s="19">
        <v>7.505</v>
      </c>
      <c r="G8" s="19">
        <v>0</v>
      </c>
      <c r="H8" s="19">
        <f t="shared" si="0"/>
        <v>58.366400000000006</v>
      </c>
      <c r="I8" s="14" t="s">
        <v>13</v>
      </c>
      <c r="J8" s="14">
        <v>0</v>
      </c>
    </row>
    <row r="9" spans="1:10" ht="30.75" customHeight="1">
      <c r="A9" s="21" t="s">
        <v>97</v>
      </c>
      <c r="B9" s="21" t="s">
        <v>98</v>
      </c>
      <c r="C9" s="20" t="s">
        <v>96</v>
      </c>
      <c r="D9" s="19">
        <v>34.9437</v>
      </c>
      <c r="E9" s="19">
        <v>15.9177</v>
      </c>
      <c r="F9" s="19">
        <v>7.7246</v>
      </c>
      <c r="G9" s="19">
        <v>0</v>
      </c>
      <c r="H9" s="19">
        <f t="shared" si="0"/>
        <v>58.586000000000006</v>
      </c>
      <c r="I9" s="14" t="s">
        <v>13</v>
      </c>
      <c r="J9" s="14">
        <v>0</v>
      </c>
    </row>
    <row r="10" spans="1:10" ht="30.75" customHeight="1">
      <c r="A10" s="22" t="s">
        <v>99</v>
      </c>
      <c r="B10" s="17" t="s">
        <v>93</v>
      </c>
      <c r="C10" s="20" t="s">
        <v>100</v>
      </c>
      <c r="D10" s="19">
        <v>20.3838</v>
      </c>
      <c r="E10" s="19">
        <v>3.4245</v>
      </c>
      <c r="F10" s="19">
        <v>5.954</v>
      </c>
      <c r="G10" s="19">
        <v>0</v>
      </c>
      <c r="H10" s="19">
        <f t="shared" si="0"/>
        <v>29.762300000000003</v>
      </c>
      <c r="I10" s="14" t="s">
        <v>13</v>
      </c>
      <c r="J10" s="14">
        <v>0</v>
      </c>
    </row>
    <row r="11" spans="1:10" ht="30.75" customHeight="1">
      <c r="A11" s="22" t="s">
        <v>101</v>
      </c>
      <c r="B11" s="17" t="s">
        <v>102</v>
      </c>
      <c r="C11" s="20" t="s">
        <v>103</v>
      </c>
      <c r="D11" s="19">
        <v>34.9437</v>
      </c>
      <c r="E11" s="19">
        <v>15.9177</v>
      </c>
      <c r="F11" s="19">
        <v>7.7246</v>
      </c>
      <c r="G11" s="19">
        <v>0</v>
      </c>
      <c r="H11" s="19">
        <f t="shared" si="0"/>
        <v>58.586000000000006</v>
      </c>
      <c r="I11" s="14" t="s">
        <v>13</v>
      </c>
      <c r="J11" s="14">
        <v>0</v>
      </c>
    </row>
    <row r="12" spans="1:10" ht="30.75" customHeight="1">
      <c r="A12" s="23" t="s">
        <v>104</v>
      </c>
      <c r="B12" s="21" t="s">
        <v>105</v>
      </c>
      <c r="C12" s="24" t="s">
        <v>106</v>
      </c>
      <c r="D12" s="25">
        <v>10.6365</v>
      </c>
      <c r="E12" s="25">
        <v>0</v>
      </c>
      <c r="F12" s="25">
        <v>5.5347</v>
      </c>
      <c r="G12" s="19">
        <v>0</v>
      </c>
      <c r="H12" s="19">
        <f t="shared" si="0"/>
        <v>16.1712</v>
      </c>
      <c r="I12" s="14" t="s">
        <v>13</v>
      </c>
      <c r="J12" s="14">
        <v>0</v>
      </c>
    </row>
    <row r="13" spans="1:10" ht="30.75" customHeight="1">
      <c r="A13" s="23" t="s">
        <v>107</v>
      </c>
      <c r="B13" s="23" t="s">
        <v>108</v>
      </c>
      <c r="C13" s="24" t="s">
        <v>109</v>
      </c>
      <c r="D13" s="26">
        <v>0</v>
      </c>
      <c r="E13" s="26">
        <v>0</v>
      </c>
      <c r="F13" s="27">
        <v>0</v>
      </c>
      <c r="G13" s="26">
        <v>0</v>
      </c>
      <c r="H13" s="27">
        <v>0</v>
      </c>
      <c r="I13" s="28" t="s">
        <v>13</v>
      </c>
      <c r="J13" s="28">
        <v>0</v>
      </c>
    </row>
  </sheetData>
  <sheetProtection/>
  <mergeCells count="8">
    <mergeCell ref="A1:J1"/>
    <mergeCell ref="A2:J2"/>
    <mergeCell ref="D3:H3"/>
    <mergeCell ref="I3:I4"/>
    <mergeCell ref="J3:J4"/>
    <mergeCell ref="A3:A4"/>
    <mergeCell ref="B3:B4"/>
    <mergeCell ref="C3:C4"/>
  </mergeCells>
  <printOptions horizontalCentered="1" verticalCentered="1"/>
  <pageMargins left="0.2" right="0.35" top="0.24" bottom="0.2" header="0.19" footer="0.23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xSplit="1" topLeftCell="B1" activePane="topRight" state="frozen"/>
      <selection pane="topLeft" activeCell="A1" sqref="A1"/>
      <selection pane="topRight" activeCell="G17" sqref="G17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5039062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542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75</v>
      </c>
      <c r="B3" s="61" t="s">
        <v>76</v>
      </c>
      <c r="C3" s="61" t="s">
        <v>77</v>
      </c>
      <c r="D3" s="63" t="s">
        <v>78</v>
      </c>
      <c r="E3" s="64"/>
      <c r="F3" s="64"/>
      <c r="G3" s="64"/>
      <c r="H3" s="65"/>
      <c r="I3" s="61" t="s">
        <v>79</v>
      </c>
      <c r="J3" s="61" t="s">
        <v>80</v>
      </c>
    </row>
    <row r="4" spans="1:10" ht="127.5" customHeight="1">
      <c r="A4" s="62"/>
      <c r="B4" s="62"/>
      <c r="C4" s="62"/>
      <c r="D4" s="2" t="s">
        <v>81</v>
      </c>
      <c r="E4" s="2" t="s">
        <v>82</v>
      </c>
      <c r="F4" s="2" t="s">
        <v>83</v>
      </c>
      <c r="G4" s="2" t="s">
        <v>84</v>
      </c>
      <c r="H4" s="2" t="s">
        <v>85</v>
      </c>
      <c r="I4" s="62"/>
      <c r="J4" s="62"/>
    </row>
    <row r="5" spans="1:10" ht="28.5" customHeight="1">
      <c r="A5" s="14" t="s">
        <v>543</v>
      </c>
      <c r="B5" s="14" t="s">
        <v>544</v>
      </c>
      <c r="C5" s="14" t="s">
        <v>545</v>
      </c>
      <c r="D5" s="2">
        <v>0</v>
      </c>
      <c r="E5" s="2">
        <v>2.7971</v>
      </c>
      <c r="F5" s="2">
        <v>0</v>
      </c>
      <c r="G5" s="2">
        <v>0</v>
      </c>
      <c r="H5" s="2">
        <f aca="true" t="shared" si="0" ref="H5:H16">D5+E5+F5+G5</f>
        <v>2.7971</v>
      </c>
      <c r="I5" s="14" t="s">
        <v>13</v>
      </c>
      <c r="J5" s="14">
        <v>0</v>
      </c>
    </row>
    <row r="6" spans="1:10" ht="36" customHeight="1">
      <c r="A6" s="14" t="s">
        <v>546</v>
      </c>
      <c r="B6" s="14" t="s">
        <v>278</v>
      </c>
      <c r="C6" s="14" t="s">
        <v>547</v>
      </c>
      <c r="D6" s="2">
        <v>51.346900000000005</v>
      </c>
      <c r="E6" s="2">
        <v>42.7996</v>
      </c>
      <c r="F6" s="2">
        <v>8.3339</v>
      </c>
      <c r="G6" s="2">
        <v>0</v>
      </c>
      <c r="H6" s="2">
        <f t="shared" si="0"/>
        <v>102.4804</v>
      </c>
      <c r="I6" s="14" t="s">
        <v>13</v>
      </c>
      <c r="J6" s="14">
        <v>0</v>
      </c>
    </row>
    <row r="7" spans="1:10" ht="24" customHeight="1">
      <c r="A7" s="14" t="s">
        <v>548</v>
      </c>
      <c r="B7" s="14" t="s">
        <v>273</v>
      </c>
      <c r="C7" s="14" t="s">
        <v>235</v>
      </c>
      <c r="D7" s="2">
        <v>51.346900000000005</v>
      </c>
      <c r="E7" s="2">
        <v>42.7996</v>
      </c>
      <c r="F7" s="2">
        <v>12.4786</v>
      </c>
      <c r="G7" s="2">
        <v>0</v>
      </c>
      <c r="H7" s="2">
        <f t="shared" si="0"/>
        <v>106.6251</v>
      </c>
      <c r="I7" s="14" t="s">
        <v>13</v>
      </c>
      <c r="J7" s="14">
        <v>0</v>
      </c>
    </row>
    <row r="8" spans="1:10" ht="30.75" customHeight="1">
      <c r="A8" s="14" t="s">
        <v>549</v>
      </c>
      <c r="B8" s="14" t="s">
        <v>22</v>
      </c>
      <c r="C8" s="14" t="s">
        <v>239</v>
      </c>
      <c r="D8" s="2">
        <v>41.0775</v>
      </c>
      <c r="E8" s="2">
        <v>33.0993</v>
      </c>
      <c r="F8" s="2">
        <v>8.3378</v>
      </c>
      <c r="G8" s="2">
        <v>0</v>
      </c>
      <c r="H8" s="2">
        <f t="shared" si="0"/>
        <v>82.5146</v>
      </c>
      <c r="I8" s="14" t="s">
        <v>13</v>
      </c>
      <c r="J8" s="14">
        <v>0</v>
      </c>
    </row>
    <row r="9" spans="1:10" ht="27.75" customHeight="1">
      <c r="A9" s="14" t="s">
        <v>550</v>
      </c>
      <c r="B9" s="14" t="s">
        <v>199</v>
      </c>
      <c r="C9" s="14" t="s">
        <v>232</v>
      </c>
      <c r="D9" s="93">
        <v>46.8249</v>
      </c>
      <c r="E9" s="93">
        <f>23.7649+14.0475</f>
        <v>37.8124</v>
      </c>
      <c r="F9" s="2">
        <v>12.1356</v>
      </c>
      <c r="G9" s="2">
        <v>0</v>
      </c>
      <c r="H9" s="2">
        <f t="shared" si="0"/>
        <v>96.77289999999999</v>
      </c>
      <c r="I9" s="14" t="s">
        <v>13</v>
      </c>
      <c r="J9" s="14">
        <v>0</v>
      </c>
    </row>
    <row r="10" spans="1:10" ht="24.75" customHeight="1">
      <c r="A10" s="2" t="s">
        <v>551</v>
      </c>
      <c r="B10" s="2" t="s">
        <v>201</v>
      </c>
      <c r="C10" s="2" t="s">
        <v>232</v>
      </c>
      <c r="D10" s="2">
        <v>44.928599999999996</v>
      </c>
      <c r="E10" s="2">
        <v>35.2217</v>
      </c>
      <c r="F10" s="2">
        <v>12.3787</v>
      </c>
      <c r="G10" s="2">
        <v>0</v>
      </c>
      <c r="H10" s="2">
        <f t="shared" si="0"/>
        <v>92.52899999999998</v>
      </c>
      <c r="I10" s="14" t="s">
        <v>13</v>
      </c>
      <c r="J10" s="2">
        <v>0</v>
      </c>
    </row>
    <row r="11" spans="1:10" ht="24.75" customHeight="1">
      <c r="A11" s="2" t="s">
        <v>552</v>
      </c>
      <c r="B11" s="2" t="s">
        <v>199</v>
      </c>
      <c r="C11" s="2" t="s">
        <v>553</v>
      </c>
      <c r="D11" s="2">
        <v>41.0775</v>
      </c>
      <c r="E11" s="2">
        <v>34.2397</v>
      </c>
      <c r="F11" s="2">
        <v>11.8512</v>
      </c>
      <c r="G11" s="2">
        <v>0</v>
      </c>
      <c r="H11" s="2">
        <f t="shared" si="0"/>
        <v>87.1684</v>
      </c>
      <c r="I11" s="14" t="s">
        <v>13</v>
      </c>
      <c r="J11" s="2">
        <v>0</v>
      </c>
    </row>
    <row r="12" spans="1:10" ht="24.75" customHeight="1">
      <c r="A12" s="2" t="s">
        <v>554</v>
      </c>
      <c r="B12" s="2" t="s">
        <v>205</v>
      </c>
      <c r="C12" s="2" t="s">
        <v>235</v>
      </c>
      <c r="D12" s="2">
        <v>41.0775</v>
      </c>
      <c r="E12" s="2">
        <v>34.2397</v>
      </c>
      <c r="F12" s="2">
        <v>11.5353</v>
      </c>
      <c r="G12" s="2">
        <v>0</v>
      </c>
      <c r="H12" s="2">
        <f t="shared" si="0"/>
        <v>86.85249999999999</v>
      </c>
      <c r="I12" s="14" t="s">
        <v>13</v>
      </c>
      <c r="J12" s="2">
        <v>0</v>
      </c>
    </row>
    <row r="13" spans="1:10" ht="24.75" customHeight="1">
      <c r="A13" s="2" t="s">
        <v>555</v>
      </c>
      <c r="B13" s="2" t="s">
        <v>199</v>
      </c>
      <c r="C13" s="2" t="s">
        <v>239</v>
      </c>
      <c r="D13" s="2">
        <v>41.0775</v>
      </c>
      <c r="E13" s="2">
        <v>33.0993</v>
      </c>
      <c r="F13" s="2">
        <v>10.8896</v>
      </c>
      <c r="G13" s="2">
        <v>0</v>
      </c>
      <c r="H13" s="2">
        <f t="shared" si="0"/>
        <v>85.0664</v>
      </c>
      <c r="I13" s="14" t="s">
        <v>13</v>
      </c>
      <c r="J13" s="2">
        <v>0</v>
      </c>
    </row>
    <row r="14" spans="1:10" ht="24.75" customHeight="1">
      <c r="A14" s="2" t="s">
        <v>556</v>
      </c>
      <c r="B14" s="2" t="s">
        <v>199</v>
      </c>
      <c r="C14" s="113" t="s">
        <v>557</v>
      </c>
      <c r="D14" s="2">
        <v>20.9666</v>
      </c>
      <c r="E14" s="2">
        <v>5.3465</v>
      </c>
      <c r="F14" s="2">
        <v>6.0585</v>
      </c>
      <c r="G14" s="2">
        <v>0</v>
      </c>
      <c r="H14" s="2">
        <f t="shared" si="0"/>
        <v>32.3716</v>
      </c>
      <c r="I14" s="14" t="s">
        <v>13</v>
      </c>
      <c r="J14" s="2">
        <v>0</v>
      </c>
    </row>
    <row r="15" spans="1:10" ht="36.75" customHeight="1">
      <c r="A15" s="2" t="s">
        <v>558</v>
      </c>
      <c r="B15" s="2" t="s">
        <v>559</v>
      </c>
      <c r="C15" s="2" t="s">
        <v>560</v>
      </c>
      <c r="D15" s="2">
        <v>3.851</v>
      </c>
      <c r="E15" s="2">
        <v>27.7176</v>
      </c>
      <c r="F15" s="2">
        <v>2.6788</v>
      </c>
      <c r="G15" s="2">
        <v>0</v>
      </c>
      <c r="H15" s="2">
        <f t="shared" si="0"/>
        <v>34.2474</v>
      </c>
      <c r="I15" s="14" t="s">
        <v>13</v>
      </c>
      <c r="J15" s="2">
        <v>0</v>
      </c>
    </row>
    <row r="16" spans="1:10" ht="36.75" customHeight="1" hidden="1">
      <c r="A16" s="114"/>
      <c r="B16" s="114"/>
      <c r="C16" s="114"/>
      <c r="D16" s="114">
        <f>SUM(D5:D15)</f>
        <v>383.57489999999996</v>
      </c>
      <c r="E16" s="114">
        <f>SUM(E5:E15)</f>
        <v>329.17249999999996</v>
      </c>
      <c r="F16" s="114">
        <f>SUM(F5:F15)</f>
        <v>96.67799999999998</v>
      </c>
      <c r="G16" s="114"/>
      <c r="H16" s="2">
        <f t="shared" si="0"/>
        <v>809.4254</v>
      </c>
      <c r="I16" s="114"/>
      <c r="J16" s="114"/>
    </row>
  </sheetData>
  <sheetProtection/>
  <mergeCells count="8">
    <mergeCell ref="A1:J1"/>
    <mergeCell ref="A2:J2"/>
    <mergeCell ref="D3:H3"/>
    <mergeCell ref="A3:A4"/>
    <mergeCell ref="B3:B4"/>
    <mergeCell ref="C3:C4"/>
    <mergeCell ref="I3:I4"/>
    <mergeCell ref="J3:J4"/>
  </mergeCells>
  <printOptions horizontalCentered="1" verticalCentered="1"/>
  <pageMargins left="0.43" right="0.35" top="0.45" bottom="0.45" header="0.19" footer="0.23"/>
  <pageSetup fitToHeight="1" fitToWidth="1" horizontalDpi="600" verticalDpi="6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N9" sqref="N9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117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5.25" customHeight="1">
      <c r="A3" s="61" t="s">
        <v>118</v>
      </c>
      <c r="B3" s="61" t="s">
        <v>119</v>
      </c>
      <c r="C3" s="61" t="s">
        <v>120</v>
      </c>
      <c r="D3" s="63" t="s">
        <v>121</v>
      </c>
      <c r="E3" s="64"/>
      <c r="F3" s="64"/>
      <c r="G3" s="64"/>
      <c r="H3" s="65"/>
      <c r="I3" s="61" t="s">
        <v>122</v>
      </c>
      <c r="J3" s="61" t="s">
        <v>123</v>
      </c>
    </row>
    <row r="4" spans="1:10" ht="106.5" customHeight="1">
      <c r="A4" s="62"/>
      <c r="B4" s="62"/>
      <c r="C4" s="62"/>
      <c r="D4" s="2" t="s">
        <v>124</v>
      </c>
      <c r="E4" s="2" t="s">
        <v>125</v>
      </c>
      <c r="F4" s="2" t="s">
        <v>126</v>
      </c>
      <c r="G4" s="2" t="s">
        <v>127</v>
      </c>
      <c r="H4" s="2" t="s">
        <v>128</v>
      </c>
      <c r="I4" s="62"/>
      <c r="J4" s="62"/>
    </row>
    <row r="5" spans="1:10" ht="32.25" customHeight="1">
      <c r="A5" s="29" t="s">
        <v>129</v>
      </c>
      <c r="B5" s="29" t="s">
        <v>130</v>
      </c>
      <c r="C5" s="29" t="s">
        <v>110</v>
      </c>
      <c r="D5" s="29">
        <v>21.4229</v>
      </c>
      <c r="E5" s="29">
        <v>5.2734</v>
      </c>
      <c r="F5" s="30">
        <v>8.902992</v>
      </c>
      <c r="G5" s="29">
        <v>0</v>
      </c>
      <c r="H5" s="30">
        <f aca="true" t="shared" si="0" ref="H5:H13">D5+E5+F5+G5</f>
        <v>35.599292</v>
      </c>
      <c r="I5" s="29" t="s">
        <v>131</v>
      </c>
      <c r="J5" s="29">
        <v>0</v>
      </c>
    </row>
    <row r="6" spans="1:10" ht="32.25" customHeight="1">
      <c r="A6" s="29" t="s">
        <v>132</v>
      </c>
      <c r="B6" s="29" t="s">
        <v>133</v>
      </c>
      <c r="C6" s="29" t="s">
        <v>134</v>
      </c>
      <c r="D6" s="29">
        <v>17.6739</v>
      </c>
      <c r="E6" s="29">
        <v>1.1665</v>
      </c>
      <c r="F6" s="30">
        <v>4.8561049999999994</v>
      </c>
      <c r="G6" s="29">
        <v>0</v>
      </c>
      <c r="H6" s="30">
        <f t="shared" si="0"/>
        <v>23.696505</v>
      </c>
      <c r="I6" s="29" t="s">
        <v>131</v>
      </c>
      <c r="J6" s="29">
        <v>0</v>
      </c>
    </row>
    <row r="7" spans="1:10" ht="32.25" customHeight="1">
      <c r="A7" s="29" t="s">
        <v>135</v>
      </c>
      <c r="B7" s="29" t="s">
        <v>136</v>
      </c>
      <c r="C7" s="29" t="s">
        <v>111</v>
      </c>
      <c r="D7" s="29">
        <v>19.2806</v>
      </c>
      <c r="E7" s="29">
        <v>4.1784</v>
      </c>
      <c r="F7" s="30">
        <v>10.014847999999999</v>
      </c>
      <c r="G7" s="29">
        <v>0</v>
      </c>
      <c r="H7" s="30">
        <f t="shared" si="0"/>
        <v>33.473848</v>
      </c>
      <c r="I7" s="29" t="s">
        <v>131</v>
      </c>
      <c r="J7" s="29">
        <v>0</v>
      </c>
    </row>
    <row r="8" spans="1:10" ht="32.25" customHeight="1">
      <c r="A8" s="29" t="s">
        <v>137</v>
      </c>
      <c r="B8" s="29" t="s">
        <v>138</v>
      </c>
      <c r="C8" s="29" t="s">
        <v>112</v>
      </c>
      <c r="D8" s="29">
        <v>19.2806</v>
      </c>
      <c r="E8" s="29">
        <v>3.2323</v>
      </c>
      <c r="F8" s="30">
        <v>9.762544</v>
      </c>
      <c r="G8" s="29">
        <v>0</v>
      </c>
      <c r="H8" s="30">
        <f t="shared" si="0"/>
        <v>32.275444</v>
      </c>
      <c r="I8" s="29" t="s">
        <v>131</v>
      </c>
      <c r="J8" s="29">
        <v>0</v>
      </c>
    </row>
    <row r="9" spans="1:10" ht="32.25" customHeight="1">
      <c r="A9" s="29" t="s">
        <v>139</v>
      </c>
      <c r="B9" s="29" t="s">
        <v>140</v>
      </c>
      <c r="C9" s="29" t="s">
        <v>113</v>
      </c>
      <c r="D9" s="29">
        <v>19.2806</v>
      </c>
      <c r="E9" s="29">
        <v>3.0431</v>
      </c>
      <c r="F9" s="30">
        <v>9.749748</v>
      </c>
      <c r="G9" s="29">
        <v>0</v>
      </c>
      <c r="H9" s="30">
        <f t="shared" si="0"/>
        <v>32.073448</v>
      </c>
      <c r="I9" s="29" t="s">
        <v>131</v>
      </c>
      <c r="J9" s="29">
        <v>0</v>
      </c>
    </row>
    <row r="10" spans="1:10" ht="32.25" customHeight="1">
      <c r="A10" s="29" t="s">
        <v>141</v>
      </c>
      <c r="B10" s="29" t="s">
        <v>136</v>
      </c>
      <c r="C10" s="29" t="s">
        <v>114</v>
      </c>
      <c r="D10" s="29">
        <v>19.2806</v>
      </c>
      <c r="E10" s="29">
        <v>1.5733</v>
      </c>
      <c r="F10" s="30">
        <v>9.069996</v>
      </c>
      <c r="G10" s="29">
        <v>0</v>
      </c>
      <c r="H10" s="30">
        <f t="shared" si="0"/>
        <v>29.923896</v>
      </c>
      <c r="I10" s="29" t="s">
        <v>131</v>
      </c>
      <c r="J10" s="29">
        <v>0</v>
      </c>
    </row>
    <row r="11" spans="1:10" ht="32.25" customHeight="1">
      <c r="A11" s="29" t="s">
        <v>142</v>
      </c>
      <c r="B11" s="29" t="s">
        <v>143</v>
      </c>
      <c r="C11" s="29" t="s">
        <v>144</v>
      </c>
      <c r="D11" s="29">
        <v>21.4229</v>
      </c>
      <c r="E11" s="29">
        <v>5.2734</v>
      </c>
      <c r="F11" s="30">
        <v>9.079572</v>
      </c>
      <c r="G11" s="29">
        <v>0</v>
      </c>
      <c r="H11" s="30">
        <f t="shared" si="0"/>
        <v>35.775872</v>
      </c>
      <c r="I11" s="29" t="s">
        <v>131</v>
      </c>
      <c r="J11" s="29">
        <v>0</v>
      </c>
    </row>
    <row r="12" spans="1:10" ht="32.25" customHeight="1">
      <c r="A12" s="29" t="s">
        <v>145</v>
      </c>
      <c r="B12" s="29" t="s">
        <v>136</v>
      </c>
      <c r="C12" s="29" t="s">
        <v>115</v>
      </c>
      <c r="D12" s="29">
        <v>0</v>
      </c>
      <c r="E12" s="29">
        <v>2.6715</v>
      </c>
      <c r="F12" s="29">
        <v>0</v>
      </c>
      <c r="G12" s="29">
        <v>0</v>
      </c>
      <c r="H12" s="29">
        <f t="shared" si="0"/>
        <v>2.6715</v>
      </c>
      <c r="I12" s="29" t="s">
        <v>131</v>
      </c>
      <c r="J12" s="29">
        <v>0</v>
      </c>
    </row>
    <row r="13" spans="1:10" ht="32.25" customHeight="1">
      <c r="A13" s="29" t="s">
        <v>146</v>
      </c>
      <c r="B13" s="29" t="s">
        <v>147</v>
      </c>
      <c r="C13" s="29" t="s">
        <v>148</v>
      </c>
      <c r="D13" s="29">
        <v>0</v>
      </c>
      <c r="E13" s="29">
        <v>1.7029</v>
      </c>
      <c r="F13" s="29">
        <v>0</v>
      </c>
      <c r="G13" s="29">
        <v>0</v>
      </c>
      <c r="H13" s="29">
        <f t="shared" si="0"/>
        <v>1.7029</v>
      </c>
      <c r="I13" s="29" t="s">
        <v>131</v>
      </c>
      <c r="J13" s="29">
        <v>0</v>
      </c>
    </row>
  </sheetData>
  <sheetProtection/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4330708661417323" right="0.35433070866141736" top="0.4330708661417323" bottom="0.4330708661417323" header="0.1968503937007874" footer="0.2362204724409449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N10" sqref="N1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2.375" style="1" customWidth="1"/>
    <col min="8" max="8" width="11.625" style="1" customWidth="1"/>
    <col min="9" max="9" width="8.125" style="1" customWidth="1"/>
    <col min="10" max="10" width="16.125" style="1" customWidth="1"/>
    <col min="11" max="16384" width="9.00390625" style="1" customWidth="1"/>
  </cols>
  <sheetData>
    <row r="1" spans="1:10" ht="27">
      <c r="A1" s="66" t="s">
        <v>385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customHeight="1">
      <c r="A2" s="67" t="s">
        <v>386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53.25" customHeight="1">
      <c r="A3" s="61" t="s">
        <v>387</v>
      </c>
      <c r="B3" s="61" t="s">
        <v>388</v>
      </c>
      <c r="C3" s="61" t="s">
        <v>389</v>
      </c>
      <c r="D3" s="63" t="s">
        <v>390</v>
      </c>
      <c r="E3" s="64"/>
      <c r="F3" s="64"/>
      <c r="G3" s="64"/>
      <c r="H3" s="65"/>
      <c r="I3" s="61" t="s">
        <v>391</v>
      </c>
      <c r="J3" s="61" t="s">
        <v>392</v>
      </c>
    </row>
    <row r="4" spans="1:10" ht="119.25" customHeight="1">
      <c r="A4" s="62"/>
      <c r="B4" s="62"/>
      <c r="C4" s="62"/>
      <c r="D4" s="2" t="s">
        <v>393</v>
      </c>
      <c r="E4" s="2" t="s">
        <v>394</v>
      </c>
      <c r="F4" s="2" t="s">
        <v>395</v>
      </c>
      <c r="G4" s="2" t="s">
        <v>396</v>
      </c>
      <c r="H4" s="2" t="s">
        <v>397</v>
      </c>
      <c r="I4" s="62"/>
      <c r="J4" s="62"/>
    </row>
    <row r="5" spans="1:10" s="90" customFormat="1" ht="28.5">
      <c r="A5" s="29" t="s">
        <v>398</v>
      </c>
      <c r="B5" s="29" t="s">
        <v>399</v>
      </c>
      <c r="C5" s="29" t="s">
        <v>400</v>
      </c>
      <c r="D5" s="29">
        <v>52.6882</v>
      </c>
      <c r="E5" s="29">
        <v>26.4254</v>
      </c>
      <c r="F5" s="29">
        <v>8.802</v>
      </c>
      <c r="G5" s="29">
        <v>0</v>
      </c>
      <c r="H5" s="29">
        <f aca="true" t="shared" si="0" ref="H5:H13">D5+E5+F5+G5</f>
        <v>87.91560000000001</v>
      </c>
      <c r="I5" s="29" t="s">
        <v>401</v>
      </c>
      <c r="J5" s="29">
        <v>0</v>
      </c>
    </row>
    <row r="6" spans="1:10" s="90" customFormat="1" ht="28.5">
      <c r="A6" s="29" t="s">
        <v>402</v>
      </c>
      <c r="B6" s="29" t="s">
        <v>403</v>
      </c>
      <c r="C6" s="29" t="s">
        <v>404</v>
      </c>
      <c r="D6" s="29">
        <v>13.1721</v>
      </c>
      <c r="E6" s="29">
        <v>2.6871</v>
      </c>
      <c r="F6" s="29">
        <v>1.0122</v>
      </c>
      <c r="G6" s="29">
        <v>0</v>
      </c>
      <c r="H6" s="29">
        <f t="shared" si="0"/>
        <v>16.8714</v>
      </c>
      <c r="I6" s="29" t="s">
        <v>401</v>
      </c>
      <c r="J6" s="29">
        <v>0</v>
      </c>
    </row>
    <row r="7" spans="1:10" s="90" customFormat="1" ht="28.5">
      <c r="A7" s="29" t="s">
        <v>405</v>
      </c>
      <c r="B7" s="29" t="s">
        <v>406</v>
      </c>
      <c r="C7" s="29" t="s">
        <v>400</v>
      </c>
      <c r="D7" s="29">
        <v>47.4194</v>
      </c>
      <c r="E7" s="29">
        <v>23.7829</v>
      </c>
      <c r="F7" s="29">
        <v>8.6502</v>
      </c>
      <c r="G7" s="29">
        <v>0</v>
      </c>
      <c r="H7" s="29">
        <f t="shared" si="0"/>
        <v>79.8525</v>
      </c>
      <c r="I7" s="29" t="s">
        <v>401</v>
      </c>
      <c r="J7" s="29">
        <v>0</v>
      </c>
    </row>
    <row r="8" spans="1:10" s="90" customFormat="1" ht="28.5">
      <c r="A8" s="29" t="s">
        <v>407</v>
      </c>
      <c r="B8" s="29" t="s">
        <v>408</v>
      </c>
      <c r="C8" s="29" t="s">
        <v>400</v>
      </c>
      <c r="D8" s="29">
        <v>47.4194</v>
      </c>
      <c r="E8" s="29">
        <v>23.7829</v>
      </c>
      <c r="F8" s="29">
        <v>9.6856</v>
      </c>
      <c r="G8" s="29">
        <v>0</v>
      </c>
      <c r="H8" s="29">
        <f t="shared" si="0"/>
        <v>80.8879</v>
      </c>
      <c r="I8" s="29" t="s">
        <v>401</v>
      </c>
      <c r="J8" s="29">
        <v>0</v>
      </c>
    </row>
    <row r="9" spans="1:10" s="90" customFormat="1" ht="28.5">
      <c r="A9" s="29" t="s">
        <v>409</v>
      </c>
      <c r="B9" s="29" t="s">
        <v>408</v>
      </c>
      <c r="C9" s="29" t="s">
        <v>400</v>
      </c>
      <c r="D9" s="29">
        <v>47.4194</v>
      </c>
      <c r="E9" s="29">
        <v>23.7829</v>
      </c>
      <c r="F9" s="29">
        <v>8.5717</v>
      </c>
      <c r="G9" s="29">
        <v>0</v>
      </c>
      <c r="H9" s="29">
        <f t="shared" si="0"/>
        <v>79.774</v>
      </c>
      <c r="I9" s="29" t="s">
        <v>401</v>
      </c>
      <c r="J9" s="29">
        <v>0</v>
      </c>
    </row>
    <row r="10" spans="1:10" s="90" customFormat="1" ht="28.5">
      <c r="A10" s="29" t="s">
        <v>410</v>
      </c>
      <c r="B10" s="29" t="s">
        <v>411</v>
      </c>
      <c r="C10" s="29" t="s">
        <v>400</v>
      </c>
      <c r="D10" s="29">
        <v>47.4194</v>
      </c>
      <c r="E10" s="29">
        <v>23.7829</v>
      </c>
      <c r="F10" s="29">
        <v>9.2069</v>
      </c>
      <c r="G10" s="29">
        <v>0</v>
      </c>
      <c r="H10" s="29">
        <f t="shared" si="0"/>
        <v>80.40920000000001</v>
      </c>
      <c r="I10" s="29" t="s">
        <v>401</v>
      </c>
      <c r="J10" s="29">
        <v>0</v>
      </c>
    </row>
    <row r="11" spans="1:10" s="90" customFormat="1" ht="28.5">
      <c r="A11" s="29" t="s">
        <v>412</v>
      </c>
      <c r="B11" s="29" t="s">
        <v>413</v>
      </c>
      <c r="C11" s="29" t="s">
        <v>404</v>
      </c>
      <c r="D11" s="29">
        <v>11.8548</v>
      </c>
      <c r="E11" s="29">
        <v>2.4184</v>
      </c>
      <c r="F11" s="29">
        <v>0.9197</v>
      </c>
      <c r="G11" s="29">
        <v>0</v>
      </c>
      <c r="H11" s="29">
        <f t="shared" si="0"/>
        <v>15.1929</v>
      </c>
      <c r="I11" s="29" t="s">
        <v>401</v>
      </c>
      <c r="J11" s="29">
        <v>0</v>
      </c>
    </row>
    <row r="12" spans="1:10" s="90" customFormat="1" ht="28.5">
      <c r="A12" s="29" t="s">
        <v>414</v>
      </c>
      <c r="B12" s="29" t="s">
        <v>408</v>
      </c>
      <c r="C12" s="29" t="s">
        <v>400</v>
      </c>
      <c r="D12" s="29">
        <v>47.4194</v>
      </c>
      <c r="E12" s="29">
        <v>23.7829</v>
      </c>
      <c r="F12" s="29">
        <v>8.5659</v>
      </c>
      <c r="G12" s="29">
        <v>0</v>
      </c>
      <c r="H12" s="29">
        <f t="shared" si="0"/>
        <v>79.76820000000001</v>
      </c>
      <c r="I12" s="29" t="s">
        <v>401</v>
      </c>
      <c r="J12" s="29">
        <v>0</v>
      </c>
    </row>
    <row r="13" spans="1:10" s="90" customFormat="1" ht="28.5">
      <c r="A13" s="29" t="s">
        <v>415</v>
      </c>
      <c r="B13" s="29" t="s">
        <v>416</v>
      </c>
      <c r="C13" s="29" t="s">
        <v>417</v>
      </c>
      <c r="D13" s="29">
        <v>0</v>
      </c>
      <c r="E13" s="29">
        <v>14.2579</v>
      </c>
      <c r="F13" s="29">
        <v>0</v>
      </c>
      <c r="G13" s="29">
        <v>0</v>
      </c>
      <c r="H13" s="29">
        <f t="shared" si="0"/>
        <v>14.2579</v>
      </c>
      <c r="I13" s="29" t="s">
        <v>401</v>
      </c>
      <c r="J13" s="29">
        <v>0</v>
      </c>
    </row>
  </sheetData>
  <mergeCells count="8">
    <mergeCell ref="A1:J1"/>
    <mergeCell ref="A2:J2"/>
    <mergeCell ref="I3:I4"/>
    <mergeCell ref="J3:J4"/>
    <mergeCell ref="A3:A4"/>
    <mergeCell ref="B3:B4"/>
    <mergeCell ref="C3:C4"/>
    <mergeCell ref="D3:H3"/>
  </mergeCells>
  <printOptions horizontalCentered="1" verticalCentered="1"/>
  <pageMargins left="0.4330708661417323" right="0.35433070866141736" top="0.45" bottom="0.45" header="0.19" footer="0.2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2018-12-25T07:35:07Z</cp:lastPrinted>
  <dcterms:created xsi:type="dcterms:W3CDTF">1996-12-17T01:32:42Z</dcterms:created>
  <dcterms:modified xsi:type="dcterms:W3CDTF">2018-12-29T07:44:22Z</dcterms:modified>
  <cp:category/>
  <cp:version/>
  <cp:contentType/>
  <cp:contentStatus/>
</cp:coreProperties>
</file>